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tie.sharepoint.com/sites/PostPrimaryDivision2Business2024-25-Accounting/Shared Documents/Accounting Full Days PLE/PLE Day 1 26.27/"/>
    </mc:Choice>
  </mc:AlternateContent>
  <xr:revisionPtr revIDLastSave="1775" documentId="8_{F2955783-C448-4E58-9D04-08C0362593CC}" xr6:coauthVersionLast="47" xr6:coauthVersionMax="47" xr10:uidLastSave="{D78661F8-A8C9-4932-A5D5-58CF667BB5F0}"/>
  <bookViews>
    <workbookView xWindow="-108" yWindow="-108" windowWidth="23256" windowHeight="12456" xr2:uid="{1B29CE0E-23AB-4F5D-92CB-7A125A023DA2}"/>
  </bookViews>
  <sheets>
    <sheet name="Day Books" sheetId="1" r:id="rId1"/>
    <sheet name="Ledger Accounts" sheetId="2" r:id="rId2"/>
    <sheet name="Trial Balance" sheetId="3" r:id="rId3"/>
    <sheet name="The AC Equation" sheetId="7" r:id="rId4"/>
    <sheet name="Double Entry Format" sheetId="8" r:id="rId5"/>
  </sheets>
  <definedNames>
    <definedName name="_xlnm.Print_Area" localSheetId="0">'Day Books'!$A$1:$W$44</definedName>
    <definedName name="_xlnm.Print_Area" localSheetId="4">'Double Entry Format'!$A$1:$R$30</definedName>
    <definedName name="_xlnm.Print_Area" localSheetId="1">'Ledger Accounts'!$B$1:$H$92</definedName>
    <definedName name="_xlnm.Print_Area" localSheetId="3">'The AC Equation'!$A$1:$H$30</definedName>
    <definedName name="_xlnm.Print_Area" localSheetId="2">'Trial Balance'!$A$1:$E$32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7" i="2" l="1"/>
  <c r="B47" i="2"/>
  <c r="B7" i="3"/>
  <c r="B6" i="3"/>
  <c r="G28" i="2"/>
  <c r="D21" i="2"/>
  <c r="G8" i="1"/>
  <c r="G32" i="1"/>
  <c r="H32" i="1" s="1"/>
  <c r="G77" i="2" s="1"/>
  <c r="G31" i="1"/>
  <c r="H31" i="1" s="1"/>
  <c r="G41" i="1"/>
  <c r="G29" i="1"/>
  <c r="G30" i="1"/>
  <c r="H30" i="1" s="1"/>
  <c r="G33" i="1"/>
  <c r="H33" i="1" s="1"/>
  <c r="G34" i="1"/>
  <c r="G35" i="1"/>
  <c r="H35" i="1" s="1"/>
  <c r="G36" i="1"/>
  <c r="G28" i="1"/>
  <c r="H28" i="1" s="1"/>
  <c r="G23" i="1"/>
  <c r="D15" i="2" s="1"/>
  <c r="G9" i="1"/>
  <c r="G10" i="1"/>
  <c r="G11" i="1"/>
  <c r="G12" i="1"/>
  <c r="G13" i="1"/>
  <c r="G14" i="1"/>
  <c r="G15" i="1"/>
  <c r="G16" i="1"/>
  <c r="H8" i="1"/>
  <c r="D12" i="3"/>
  <c r="H10" i="7" s="1"/>
  <c r="C11" i="3"/>
  <c r="C11" i="7" s="1"/>
  <c r="C10" i="3"/>
  <c r="C10" i="7" s="1"/>
  <c r="B12" i="3"/>
  <c r="B11" i="3"/>
  <c r="B11" i="7" s="1"/>
  <c r="B10" i="3"/>
  <c r="B10" i="7" s="1"/>
  <c r="B69" i="2"/>
  <c r="E44" i="2"/>
  <c r="B15" i="3"/>
  <c r="B62" i="2"/>
  <c r="B61" i="2"/>
  <c r="B60" i="2"/>
  <c r="B20" i="3"/>
  <c r="D13" i="7" s="1"/>
  <c r="B19" i="3"/>
  <c r="D12" i="7" s="1"/>
  <c r="B18" i="3"/>
  <c r="D11" i="7" s="1"/>
  <c r="B16" i="3"/>
  <c r="B14" i="3"/>
  <c r="B8" i="3"/>
  <c r="E86" i="2"/>
  <c r="E85" i="2"/>
  <c r="E79" i="2"/>
  <c r="E78" i="2"/>
  <c r="E76" i="2"/>
  <c r="E71" i="2"/>
  <c r="E77" i="2"/>
  <c r="E69" i="2"/>
  <c r="H34" i="1"/>
  <c r="B54" i="2"/>
  <c r="B53" i="2"/>
  <c r="B45" i="2"/>
  <c r="B46" i="2"/>
  <c r="B44" i="2"/>
  <c r="G37" i="1" l="1"/>
  <c r="G15" i="2"/>
  <c r="G71" i="2"/>
  <c r="D44" i="2"/>
  <c r="G69" i="2"/>
  <c r="G85" i="2"/>
  <c r="G78" i="2"/>
  <c r="G79" i="2"/>
  <c r="G86" i="2"/>
  <c r="H36" i="1"/>
  <c r="H41" i="1"/>
  <c r="H16" i="1"/>
  <c r="D47" i="2" s="1"/>
  <c r="H23" i="1"/>
  <c r="H29" i="1"/>
  <c r="H37" i="1" l="1"/>
  <c r="D69" i="2"/>
  <c r="G88" i="2"/>
  <c r="D88" i="2" s="1"/>
  <c r="D87" i="2" s="1"/>
  <c r="G89" i="2" s="1"/>
  <c r="G72" i="2"/>
  <c r="D72" i="2" s="1"/>
  <c r="D14" i="2"/>
  <c r="D9" i="3"/>
  <c r="C7" i="3"/>
  <c r="G76" i="2"/>
  <c r="G81" i="2" s="1"/>
  <c r="D81" i="2" s="1"/>
  <c r="D79" i="2" s="1"/>
  <c r="G44" i="2"/>
  <c r="F37" i="1"/>
  <c r="H10" i="1"/>
  <c r="H12" i="1"/>
  <c r="H11" i="1"/>
  <c r="H13" i="1"/>
  <c r="H14" i="1"/>
  <c r="H15" i="1"/>
  <c r="G17" i="1"/>
  <c r="G18" i="1" s="1"/>
  <c r="D71" i="2" l="1"/>
  <c r="G73" i="2" s="1"/>
  <c r="D20" i="3"/>
  <c r="E13" i="7" s="1"/>
  <c r="D25" i="2"/>
  <c r="D46" i="2"/>
  <c r="D62" i="2"/>
  <c r="D61" i="2"/>
  <c r="D54" i="2"/>
  <c r="D45" i="2"/>
  <c r="D48" i="2" s="1"/>
  <c r="G48" i="2" s="1"/>
  <c r="G47" i="2" s="1"/>
  <c r="D60" i="2"/>
  <c r="G82" i="2"/>
  <c r="H9" i="1"/>
  <c r="H18" i="1" s="1"/>
  <c r="F18" i="1"/>
  <c r="D18" i="3" l="1"/>
  <c r="E11" i="7" s="1"/>
  <c r="D49" i="2"/>
  <c r="D64" i="2"/>
  <c r="G64" i="2" s="1"/>
  <c r="G63" i="2" s="1"/>
  <c r="D65" i="2" s="1"/>
  <c r="G8" i="2"/>
  <c r="G10" i="2" s="1"/>
  <c r="D10" i="2" s="1"/>
  <c r="D9" i="2" s="1"/>
  <c r="G11" i="2" s="1"/>
  <c r="G14" i="2"/>
  <c r="G17" i="2" s="1"/>
  <c r="D17" i="2" s="1"/>
  <c r="D16" i="2" s="1"/>
  <c r="G18" i="2" s="1"/>
  <c r="D19" i="3"/>
  <c r="E12" i="7" s="1"/>
  <c r="C8" i="3"/>
  <c r="H12" i="7" s="1"/>
  <c r="D53" i="2"/>
  <c r="D56" i="2" s="1"/>
  <c r="G56" i="2" s="1"/>
  <c r="G55" i="2" s="1"/>
  <c r="D57" i="2" s="1"/>
  <c r="C15" i="3" l="1"/>
  <c r="C15" i="7" s="1"/>
  <c r="C16" i="3"/>
  <c r="C14" i="7" s="1"/>
  <c r="D6" i="3"/>
  <c r="E14" i="7" s="1"/>
  <c r="E17" i="7" s="1"/>
  <c r="C14" i="3"/>
  <c r="C13" i="7" s="1"/>
  <c r="D5" i="3"/>
  <c r="H11" i="7" s="1"/>
  <c r="H17" i="7" s="1"/>
  <c r="C17" i="7" l="1"/>
  <c r="F17" i="7" s="1"/>
  <c r="C22" i="3"/>
  <c r="D22" i="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<sst xmlns="http://schemas.openxmlformats.org/spreadsheetml/2006/main" count="175" uniqueCount="79">
  <si>
    <t>Tasks</t>
  </si>
  <si>
    <t>Completed</t>
  </si>
  <si>
    <t>Date</t>
  </si>
  <si>
    <t xml:space="preserve"> Trade Receivables</t>
  </si>
  <si>
    <t>Invoice</t>
  </si>
  <si>
    <t>Net Value</t>
  </si>
  <si>
    <t>VAT (Tax) 23%</t>
  </si>
  <si>
    <t>Gross Value</t>
  </si>
  <si>
    <t>Holland ltd</t>
  </si>
  <si>
    <t>Kenny</t>
  </si>
  <si>
    <t>Jones ltd</t>
  </si>
  <si>
    <t>(c) Error of Original Entry - A credit note received from Sheridan Ltd on 5/6/26 overstated the gross returns at €1,230 (net amount €1000 plus VAT) instead of the correct net amount of €100.</t>
  </si>
  <si>
    <t>Cr. Note</t>
  </si>
  <si>
    <t>Holland Ltd</t>
  </si>
  <si>
    <t>Trade Payables</t>
  </si>
  <si>
    <t>Sheridan ltd</t>
  </si>
  <si>
    <t>McKeown ltd</t>
  </si>
  <si>
    <t>Jackson ltd</t>
  </si>
  <si>
    <t>Details</t>
  </si>
  <si>
    <t>Total</t>
  </si>
  <si>
    <t xml:space="preserve">                                                                            </t>
  </si>
  <si>
    <t xml:space="preserve">     General Ledger</t>
  </si>
  <si>
    <t>Sales Account</t>
  </si>
  <si>
    <t>Trade Receivables</t>
  </si>
  <si>
    <t>Balance C/D</t>
  </si>
  <si>
    <t>Balance B/D</t>
  </si>
  <si>
    <t xml:space="preserve"> Vat Account</t>
  </si>
  <si>
    <t>Sales Returns</t>
  </si>
  <si>
    <t>Purchases Returns</t>
  </si>
  <si>
    <t>Sales Returns Account</t>
  </si>
  <si>
    <t>Purchases Account</t>
  </si>
  <si>
    <t>Purchases Returns Account</t>
  </si>
  <si>
    <t>Bank Account</t>
  </si>
  <si>
    <t>Equipment Account</t>
  </si>
  <si>
    <t>Capital Account</t>
  </si>
  <si>
    <t xml:space="preserve">        Trade Receivables Ledger</t>
  </si>
  <si>
    <t xml:space="preserve"> Holland Ltd Account</t>
  </si>
  <si>
    <t>Credit Sales</t>
  </si>
  <si>
    <t xml:space="preserve"> Kenny Ltd Account</t>
  </si>
  <si>
    <t>Jones Ltd Account</t>
  </si>
  <si>
    <t xml:space="preserve"> Trade Payables Ledger</t>
  </si>
  <si>
    <t>Sheridan Ltd Account</t>
  </si>
  <si>
    <t>Credit Purchases</t>
  </si>
  <si>
    <t>McKeown Ltd Account</t>
  </si>
  <si>
    <t>Jackson ltd Account</t>
  </si>
  <si>
    <t>Trial Balance as at 30/6/2026</t>
  </si>
  <si>
    <t>DR</t>
  </si>
  <si>
    <t>CR</t>
  </si>
  <si>
    <t>Sales account</t>
  </si>
  <si>
    <t>The Accounting Equation</t>
  </si>
  <si>
    <t>Assets</t>
  </si>
  <si>
    <t>Minus/ Less</t>
  </si>
  <si>
    <t>Liabilities</t>
  </si>
  <si>
    <t>Equals =</t>
  </si>
  <si>
    <t>Equity</t>
  </si>
  <si>
    <t xml:space="preserve"> Trade Payables</t>
  </si>
  <si>
    <t>Capital</t>
  </si>
  <si>
    <t>Add Revenue (Sales - Sales Returns)</t>
  </si>
  <si>
    <t>Less Expenses (Purchases - Purchases Returns)</t>
  </si>
  <si>
    <t>Vat Due</t>
  </si>
  <si>
    <t>Phoenix Ltd Ledgers</t>
  </si>
  <si>
    <t>Phoenix Ltd                                                 Trial Balance as at 30/6/2026</t>
  </si>
  <si>
    <t xml:space="preserve">    </t>
  </si>
  <si>
    <t>Day Books</t>
  </si>
  <si>
    <t>Ledgers</t>
  </si>
  <si>
    <t>Trial Balance</t>
  </si>
  <si>
    <t>3. Identify the errors that impact on the trial balance figures.</t>
  </si>
  <si>
    <t>4. Correct the errors, noting the transfer from the source documents to the ledgers and to the trial balance.</t>
  </si>
  <si>
    <t>5. Demonstrate the accounting equation in action.</t>
  </si>
  <si>
    <t>2. Read the question given, noting the specific errors in the trial balance..</t>
  </si>
  <si>
    <t>1. Demonstrate the usability of multiple sheets in the preparation of day books, ledgers and extracting a trial balance.</t>
  </si>
  <si>
    <t>(a) Error of omission - On the 11/6/26 net sales on credit totalling €1,800 (excluding VAT) to Holland Ltd have been completely omitted  (invoice no. 456).</t>
  </si>
  <si>
    <t>(b) Error of commission -On the 9/6/26 gross credit purchases from Sheridan Ltd totalling €799.50(incl VAT) were incorrectly recorded as McKeown Ltd in the trade payables ledger.</t>
  </si>
  <si>
    <t xml:space="preserve">Case Study-Phoenix Ltd </t>
  </si>
  <si>
    <t>Sales Day Book</t>
  </si>
  <si>
    <t>Purchases Day Book</t>
  </si>
  <si>
    <t>Sales Returns Book</t>
  </si>
  <si>
    <t>Purchases Returns Book</t>
  </si>
  <si>
    <t xml:space="preserve">Day Books- Phoenix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</si>
</sst>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d/mm/yyyy;@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b/>
      <i/>
      <u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0"/>
      <color theme="0"/>
      <name val="Arial"/>
      <family val="2"/>
    </font>
    <font>
      <b/>
      <sz val="14"/>
      <name val="Aptos Narrow"/>
      <family val="2"/>
      <scheme val="minor"/>
    </font>
    <font>
      <b/>
      <sz val="20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6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44A0BB"/>
      </left>
      <right style="medium">
        <color rgb="FF44A0BB"/>
      </right>
      <top style="medium">
        <color rgb="FF44A0BB"/>
      </top>
      <bottom style="medium">
        <color rgb="FF44A0BB"/>
      </bottom>
      <diagonal/>
    </border>
    <border>
      <left style="medium">
        <color rgb="FF44A0BB"/>
      </left>
      <right/>
      <top/>
      <bottom/>
      <diagonal/>
    </border>
    <border>
      <left/>
      <right style="medium">
        <color rgb="FF44A0BB"/>
      </right>
      <top/>
      <bottom/>
      <diagonal/>
    </border>
    <border>
      <left style="medium">
        <color rgb="FF44A0BB"/>
      </left>
      <right/>
      <top/>
      <bottom style="medium">
        <color rgb="FF44A0BB"/>
      </bottom>
      <diagonal/>
    </border>
    <border>
      <left/>
      <right/>
      <top/>
      <bottom style="medium">
        <color rgb="FF44A0BB"/>
      </bottom>
      <diagonal/>
    </border>
    <border>
      <left style="medium">
        <color rgb="FF44A0BB"/>
      </left>
      <right/>
      <top style="medium">
        <color rgb="FF44A0BB"/>
      </top>
      <bottom/>
      <diagonal/>
    </border>
    <border>
      <left/>
      <right/>
      <top style="medium">
        <color rgb="FF44A0BB"/>
      </top>
      <bottom/>
      <diagonal/>
    </border>
    <border>
      <left style="medium">
        <color rgb="FF44A0BB"/>
      </left>
      <right style="medium">
        <color rgb="FF44A0BB"/>
      </right>
      <top/>
      <bottom/>
      <diagonal/>
    </border>
    <border>
      <left style="medium">
        <color rgb="FF44A0BB"/>
      </left>
      <right style="medium">
        <color rgb="FF44A0BB"/>
      </right>
      <top/>
      <bottom style="medium">
        <color rgb="FF44A0BB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2" fontId="12" fillId="0" borderId="0"/>
    <xf numFmtId="0" fontId="11" fillId="8" borderId="0"/>
  </cellStyleXfs>
  <cellXfs count="221">
    <xf numFmtId="0" fontId="0" fillId="0" borderId="0" xfId="0"/>
    <xf numFmtId="0" fontId="0" fillId="0" borderId="1" xfId="0" applyBorder="1"/>
    <xf numFmtId="4" fontId="0" fillId="0" borderId="6" xfId="0" applyNumberFormat="1" applyBorder="1"/>
    <xf numFmtId="4" fontId="0" fillId="0" borderId="12" xfId="0" applyNumberFormat="1" applyBorder="1"/>
    <xf numFmtId="0" fontId="4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/>
    <xf numFmtId="4" fontId="0" fillId="0" borderId="13" xfId="0" applyNumberFormat="1" applyBorder="1"/>
    <xf numFmtId="0" fontId="1" fillId="0" borderId="13" xfId="0" applyFont="1" applyBorder="1"/>
    <xf numFmtId="0" fontId="0" fillId="8" borderId="0" xfId="0" applyFill="1"/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31" xfId="0" applyBorder="1"/>
    <xf numFmtId="4" fontId="0" fillId="0" borderId="32" xfId="0" applyNumberFormat="1" applyBorder="1"/>
    <xf numFmtId="0" fontId="0" fillId="0" borderId="33" xfId="0" applyBorder="1"/>
    <xf numFmtId="4" fontId="0" fillId="0" borderId="35" xfId="0" applyNumberFormat="1" applyBorder="1"/>
    <xf numFmtId="4" fontId="0" fillId="6" borderId="36" xfId="0" applyNumberFormat="1" applyFill="1" applyBorder="1"/>
    <xf numFmtId="4" fontId="0" fillId="6" borderId="37" xfId="0" applyNumberFormat="1" applyFill="1" applyBorder="1"/>
    <xf numFmtId="0" fontId="4" fillId="0" borderId="38" xfId="0" applyFont="1" applyBorder="1" applyAlignment="1">
      <alignment horizontal="center"/>
    </xf>
    <xf numFmtId="0" fontId="0" fillId="0" borderId="39" xfId="0" applyBorder="1"/>
    <xf numFmtId="0" fontId="0" fillId="0" borderId="38" xfId="0" applyBorder="1"/>
    <xf numFmtId="4" fontId="0" fillId="0" borderId="39" xfId="0" applyNumberFormat="1" applyBorder="1"/>
    <xf numFmtId="0" fontId="3" fillId="0" borderId="38" xfId="0" applyFont="1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14" fontId="0" fillId="2" borderId="1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165" fontId="0" fillId="4" borderId="0" xfId="0" applyNumberFormat="1" applyFill="1" applyProtection="1">
      <protection locked="0"/>
    </xf>
    <xf numFmtId="0" fontId="12" fillId="8" borderId="50" xfId="0" applyFont="1" applyFill="1" applyBorder="1" applyProtection="1">
      <protection locked="0"/>
    </xf>
    <xf numFmtId="0" fontId="0" fillId="8" borderId="50" xfId="0" applyFill="1" applyBorder="1" applyProtection="1">
      <protection locked="0"/>
    </xf>
    <xf numFmtId="0" fontId="12" fillId="8" borderId="50" xfId="0" applyFont="1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8" borderId="50" xfId="0" applyFont="1" applyFill="1" applyBorder="1" applyAlignment="1" applyProtection="1">
      <alignment vertical="center"/>
      <protection locked="0"/>
    </xf>
    <xf numFmtId="2" fontId="0" fillId="4" borderId="14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14" fontId="0" fillId="4" borderId="18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10" borderId="38" xfId="0" applyFill="1" applyBorder="1"/>
    <xf numFmtId="4" fontId="6" fillId="10" borderId="13" xfId="0" applyNumberFormat="1" applyFont="1" applyFill="1" applyBorder="1"/>
    <xf numFmtId="0" fontId="0" fillId="10" borderId="13" xfId="0" applyFill="1" applyBorder="1" applyAlignment="1">
      <alignment horizontal="center"/>
    </xf>
    <xf numFmtId="4" fontId="5" fillId="10" borderId="13" xfId="0" applyNumberFormat="1" applyFont="1" applyFill="1" applyBorder="1"/>
    <xf numFmtId="4" fontId="5" fillId="10" borderId="39" xfId="0" applyNumberFormat="1" applyFont="1" applyFill="1" applyBorder="1"/>
    <xf numFmtId="0" fontId="0" fillId="0" borderId="52" xfId="0" applyBorder="1"/>
    <xf numFmtId="0" fontId="0" fillId="0" borderId="53" xfId="0" applyBorder="1"/>
    <xf numFmtId="4" fontId="0" fillId="0" borderId="54" xfId="0" applyNumberFormat="1" applyBorder="1"/>
    <xf numFmtId="0" fontId="0" fillId="0" borderId="55" xfId="0" applyBorder="1"/>
    <xf numFmtId="0" fontId="0" fillId="0" borderId="56" xfId="0" applyBorder="1"/>
    <xf numFmtId="3" fontId="0" fillId="2" borderId="2" xfId="0" applyNumberFormat="1" applyFill="1" applyBorder="1" applyProtection="1">
      <protection locked="0"/>
    </xf>
    <xf numFmtId="1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4" fontId="0" fillId="0" borderId="4" xfId="0" applyNumberFormat="1" applyBorder="1" applyProtection="1">
      <protection locked="0"/>
    </xf>
    <xf numFmtId="165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16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7" fillId="0" borderId="0" xfId="0" applyFont="1" applyProtection="1">
      <protection locked="0"/>
    </xf>
    <xf numFmtId="0" fontId="17" fillId="0" borderId="1" xfId="0" applyFont="1" applyBorder="1" applyProtection="1">
      <protection locked="0"/>
    </xf>
    <xf numFmtId="0" fontId="15" fillId="0" borderId="59" xfId="0" applyFont="1" applyBorder="1" applyProtection="1">
      <protection locked="0"/>
    </xf>
    <xf numFmtId="0" fontId="15" fillId="0" borderId="60" xfId="0" applyFont="1" applyBorder="1" applyAlignment="1" applyProtection="1">
      <alignment horizontal="center"/>
      <protection locked="0"/>
    </xf>
    <xf numFmtId="0" fontId="15" fillId="0" borderId="6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0" fillId="0" borderId="33" xfId="0" applyBorder="1" applyProtection="1">
      <protection locked="0"/>
    </xf>
    <xf numFmtId="4" fontId="0" fillId="0" borderId="6" xfId="0" applyNumberFormat="1" applyBorder="1" applyProtection="1">
      <protection locked="0"/>
    </xf>
    <xf numFmtId="4" fontId="0" fillId="0" borderId="32" xfId="0" applyNumberFormat="1" applyBorder="1" applyProtection="1">
      <protection locked="0"/>
    </xf>
    <xf numFmtId="165" fontId="0" fillId="0" borderId="1" xfId="0" applyNumberFormat="1" applyBorder="1" applyProtection="1">
      <protection locked="0"/>
    </xf>
    <xf numFmtId="4" fontId="0" fillId="0" borderId="0" xfId="0" applyNumberFormat="1" applyProtection="1">
      <protection locked="0"/>
    </xf>
    <xf numFmtId="165" fontId="0" fillId="0" borderId="57" xfId="0" applyNumberFormat="1" applyBorder="1" applyProtection="1">
      <protection locked="0"/>
    </xf>
    <xf numFmtId="165" fontId="0" fillId="0" borderId="6" xfId="0" applyNumberFormat="1" applyBorder="1" applyProtection="1">
      <protection locked="0"/>
    </xf>
    <xf numFmtId="0" fontId="0" fillId="0" borderId="18" xfId="0" applyBorder="1" applyProtection="1">
      <protection locked="0"/>
    </xf>
    <xf numFmtId="4" fontId="0" fillId="0" borderId="58" xfId="0" applyNumberFormat="1" applyBorder="1" applyProtection="1">
      <protection locked="0"/>
    </xf>
    <xf numFmtId="0" fontId="5" fillId="0" borderId="6" xfId="0" applyFont="1" applyBorder="1" applyAlignment="1" applyProtection="1">
      <alignment horizontal="center"/>
      <protection locked="0"/>
    </xf>
    <xf numFmtId="4" fontId="2" fillId="0" borderId="4" xfId="0" applyNumberFormat="1" applyFont="1" applyBorder="1" applyProtection="1">
      <protection locked="0"/>
    </xf>
    <xf numFmtId="4" fontId="1" fillId="0" borderId="5" xfId="0" applyNumberFormat="1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5" fillId="0" borderId="0" xfId="0" applyFont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35" xfId="0" applyNumberFormat="1" applyBorder="1" applyProtection="1">
      <protection locked="0"/>
    </xf>
    <xf numFmtId="0" fontId="0" fillId="0" borderId="19" xfId="0" applyBorder="1" applyProtection="1">
      <protection locked="0"/>
    </xf>
    <xf numFmtId="4" fontId="0" fillId="0" borderId="36" xfId="0" applyNumberFormat="1" applyBorder="1" applyProtection="1">
      <protection locked="0"/>
    </xf>
    <xf numFmtId="4" fontId="0" fillId="0" borderId="37" xfId="0" applyNumberFormat="1" applyBorder="1" applyProtection="1">
      <protection locked="0"/>
    </xf>
    <xf numFmtId="2" fontId="12" fillId="0" borderId="0" xfId="1" applyProtection="1">
      <protection locked="0"/>
    </xf>
    <xf numFmtId="0" fontId="1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0" fontId="0" fillId="2" borderId="1" xfId="0" applyFill="1" applyBorder="1" applyProtection="1">
      <protection locked="0"/>
    </xf>
    <xf numFmtId="2" fontId="12" fillId="8" borderId="0" xfId="1" applyFill="1"/>
    <xf numFmtId="0" fontId="1" fillId="0" borderId="0" xfId="0" applyFont="1" applyAlignment="1">
      <alignment horizontal="center"/>
    </xf>
    <xf numFmtId="0" fontId="13" fillId="8" borderId="43" xfId="2" applyFont="1" applyBorder="1"/>
    <xf numFmtId="0" fontId="0" fillId="7" borderId="1" xfId="0" applyFill="1" applyBorder="1"/>
    <xf numFmtId="0" fontId="0" fillId="7" borderId="2" xfId="0" applyFill="1" applyBorder="1"/>
    <xf numFmtId="0" fontId="1" fillId="7" borderId="3" xfId="0" applyFont="1" applyFill="1" applyBorder="1"/>
    <xf numFmtId="165" fontId="0" fillId="0" borderId="1" xfId="0" applyNumberFormat="1" applyBorder="1"/>
    <xf numFmtId="3" fontId="0" fillId="0" borderId="2" xfId="0" applyNumberFormat="1" applyBorder="1"/>
    <xf numFmtId="4" fontId="0" fillId="0" borderId="4" xfId="0" applyNumberFormat="1" applyBorder="1"/>
    <xf numFmtId="0" fontId="0" fillId="8" borderId="44" xfId="0" applyFill="1" applyBorder="1"/>
    <xf numFmtId="4" fontId="0" fillId="0" borderId="2" xfId="0" applyNumberFormat="1" applyBorder="1"/>
    <xf numFmtId="4" fontId="2" fillId="0" borderId="4" xfId="0" applyNumberFormat="1" applyFont="1" applyBorder="1"/>
    <xf numFmtId="0" fontId="0" fillId="0" borderId="2" xfId="0" applyBorder="1"/>
    <xf numFmtId="4" fontId="1" fillId="0" borderId="5" xfId="0" applyNumberFormat="1" applyFont="1" applyBorder="1"/>
    <xf numFmtId="2" fontId="0" fillId="0" borderId="4" xfId="0" applyNumberFormat="1" applyBorder="1"/>
    <xf numFmtId="0" fontId="12" fillId="8" borderId="44" xfId="0" applyFont="1" applyFill="1" applyBorder="1" applyAlignment="1">
      <alignment vertical="top" wrapText="1"/>
    </xf>
    <xf numFmtId="0" fontId="12" fillId="8" borderId="0" xfId="0" applyFont="1" applyFill="1" applyAlignment="1">
      <alignment vertical="top" wrapText="1"/>
    </xf>
    <xf numFmtId="0" fontId="0" fillId="0" borderId="5" xfId="0" applyBorder="1"/>
    <xf numFmtId="0" fontId="12" fillId="0" borderId="0" xfId="0" applyFont="1" applyAlignment="1">
      <alignment horizontal="left" vertical="top" wrapText="1"/>
    </xf>
    <xf numFmtId="0" fontId="12" fillId="0" borderId="0" xfId="0" applyFont="1"/>
    <xf numFmtId="165" fontId="0" fillId="3" borderId="1" xfId="0" applyNumberFormat="1" applyFill="1" applyBorder="1"/>
    <xf numFmtId="0" fontId="0" fillId="3" borderId="1" xfId="0" applyFill="1" applyBorder="1"/>
    <xf numFmtId="3" fontId="0" fillId="3" borderId="2" xfId="0" applyNumberFormat="1" applyFill="1" applyBorder="1"/>
    <xf numFmtId="4" fontId="0" fillId="3" borderId="4" xfId="0" applyNumberFormat="1" applyFill="1" applyBorder="1"/>
    <xf numFmtId="165" fontId="0" fillId="5" borderId="1" xfId="0" applyNumberFormat="1" applyFill="1" applyBorder="1"/>
    <xf numFmtId="0" fontId="0" fillId="5" borderId="1" xfId="0" applyFill="1" applyBorder="1"/>
    <xf numFmtId="0" fontId="0" fillId="5" borderId="2" xfId="0" applyFill="1" applyBorder="1"/>
    <xf numFmtId="2" fontId="0" fillId="5" borderId="4" xfId="0" applyNumberFormat="1" applyFill="1" applyBorder="1"/>
    <xf numFmtId="2" fontId="12" fillId="8" borderId="0" xfId="1" applyFill="1" applyAlignment="1">
      <alignment horizontal="left"/>
    </xf>
    <xf numFmtId="0" fontId="0" fillId="4" borderId="0" xfId="0" applyFill="1" applyProtection="1">
      <protection locked="0"/>
    </xf>
    <xf numFmtId="0" fontId="1" fillId="11" borderId="34" xfId="0" applyFont="1" applyFill="1" applyBorder="1"/>
    <xf numFmtId="0" fontId="4" fillId="8" borderId="0" xfId="0" applyFont="1" applyFill="1"/>
    <xf numFmtId="0" fontId="2" fillId="9" borderId="26" xfId="0" applyFont="1" applyFill="1" applyBorder="1"/>
    <xf numFmtId="0" fontId="2" fillId="9" borderId="27" xfId="0" applyFont="1" applyFill="1" applyBorder="1"/>
    <xf numFmtId="0" fontId="2" fillId="9" borderId="28" xfId="0" applyFont="1" applyFill="1" applyBorder="1"/>
    <xf numFmtId="0" fontId="2" fillId="8" borderId="0" xfId="0" applyFont="1" applyFill="1"/>
    <xf numFmtId="165" fontId="8" fillId="9" borderId="15" xfId="0" applyNumberFormat="1" applyFont="1" applyFill="1" applyBorder="1"/>
    <xf numFmtId="0" fontId="7" fillId="9" borderId="16" xfId="0" applyFont="1" applyFill="1" applyBorder="1"/>
    <xf numFmtId="0" fontId="8" fillId="9" borderId="16" xfId="0" applyFont="1" applyFill="1" applyBorder="1"/>
    <xf numFmtId="0" fontId="8" fillId="9" borderId="17" xfId="0" applyFont="1" applyFill="1" applyBorder="1"/>
    <xf numFmtId="165" fontId="0" fillId="0" borderId="18" xfId="0" applyNumberFormat="1" applyBorder="1"/>
    <xf numFmtId="0" fontId="0" fillId="0" borderId="7" xfId="0" applyBorder="1"/>
    <xf numFmtId="165" fontId="0" fillId="0" borderId="0" xfId="0" applyNumberFormat="1"/>
    <xf numFmtId="4" fontId="0" fillId="0" borderId="14" xfId="0" applyNumberForma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22" xfId="0" applyNumberFormat="1" applyBorder="1"/>
    <xf numFmtId="4" fontId="0" fillId="0" borderId="10" xfId="0" applyNumberFormat="1" applyBorder="1"/>
    <xf numFmtId="0" fontId="0" fillId="0" borderId="10" xfId="0" applyBorder="1"/>
    <xf numFmtId="4" fontId="0" fillId="0" borderId="11" xfId="0" applyNumberFormat="1" applyBorder="1"/>
    <xf numFmtId="0" fontId="5" fillId="0" borderId="0" xfId="0" applyFont="1"/>
    <xf numFmtId="2" fontId="0" fillId="0" borderId="14" xfId="0" applyNumberFormat="1" applyBorder="1"/>
    <xf numFmtId="2" fontId="0" fillId="0" borderId="10" xfId="0" applyNumberFormat="1" applyBorder="1"/>
    <xf numFmtId="165" fontId="0" fillId="0" borderId="19" xfId="0" applyNumberFormat="1" applyBorder="1"/>
    <xf numFmtId="0" fontId="0" fillId="0" borderId="20" xfId="0" applyBorder="1"/>
    <xf numFmtId="0" fontId="0" fillId="0" borderId="23" xfId="0" applyBorder="1"/>
    <xf numFmtId="165" fontId="0" fillId="0" borderId="20" xfId="0" applyNumberFormat="1" applyBorder="1"/>
    <xf numFmtId="0" fontId="0" fillId="0" borderId="21" xfId="0" applyBorder="1"/>
    <xf numFmtId="165" fontId="0" fillId="8" borderId="0" xfId="0" applyNumberFormat="1" applyFill="1"/>
    <xf numFmtId="0" fontId="10" fillId="0" borderId="0" xfId="0" applyFont="1"/>
    <xf numFmtId="164" fontId="0" fillId="0" borderId="23" xfId="0" applyNumberFormat="1" applyBorder="1"/>
    <xf numFmtId="165" fontId="0" fillId="5" borderId="18" xfId="0" applyNumberFormat="1" applyFill="1" applyBorder="1"/>
    <xf numFmtId="0" fontId="0" fillId="5" borderId="0" xfId="0" applyFill="1"/>
    <xf numFmtId="2" fontId="0" fillId="5" borderId="10" xfId="0" applyNumberFormat="1" applyFill="1" applyBorder="1"/>
    <xf numFmtId="165" fontId="0" fillId="4" borderId="0" xfId="0" applyNumberFormat="1" applyFill="1"/>
    <xf numFmtId="164" fontId="0" fillId="0" borderId="10" xfId="0" applyNumberFormat="1" applyBorder="1"/>
    <xf numFmtId="164" fontId="0" fillId="0" borderId="14" xfId="0" applyNumberFormat="1" applyBorder="1"/>
    <xf numFmtId="0" fontId="0" fillId="4" borderId="0" xfId="0" applyFill="1"/>
    <xf numFmtId="4" fontId="0" fillId="4" borderId="14" xfId="0" applyNumberFormat="1" applyFill="1" applyBorder="1"/>
    <xf numFmtId="14" fontId="0" fillId="0" borderId="18" xfId="0" applyNumberFormat="1" applyBorder="1"/>
    <xf numFmtId="2" fontId="0" fillId="0" borderId="11" xfId="0" applyNumberFormat="1" applyBorder="1"/>
    <xf numFmtId="165" fontId="0" fillId="2" borderId="18" xfId="0" applyNumberFormat="1" applyFill="1" applyBorder="1" applyProtection="1">
      <protection locked="0"/>
    </xf>
    <xf numFmtId="0" fontId="0" fillId="2" borderId="0" xfId="0" applyFill="1" applyProtection="1">
      <protection locked="0"/>
    </xf>
    <xf numFmtId="4" fontId="0" fillId="2" borderId="10" xfId="0" applyNumberFormat="1" applyFill="1" applyBorder="1" applyProtection="1">
      <protection locked="0"/>
    </xf>
    <xf numFmtId="0" fontId="1" fillId="0" borderId="0" xfId="0" applyFont="1"/>
    <xf numFmtId="0" fontId="7" fillId="9" borderId="15" xfId="0" applyFont="1" applyFill="1" applyBorder="1" applyAlignment="1">
      <alignment horizontal="center" wrapText="1"/>
    </xf>
    <xf numFmtId="0" fontId="7" fillId="9" borderId="29" xfId="0" applyFont="1" applyFill="1" applyBorder="1" applyAlignment="1">
      <alignment horizontal="center" wrapText="1"/>
    </xf>
    <xf numFmtId="0" fontId="8" fillId="9" borderId="16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0" fontId="8" fillId="9" borderId="17" xfId="0" applyFont="1" applyFill="1" applyBorder="1" applyAlignment="1">
      <alignment horizontal="center"/>
    </xf>
    <xf numFmtId="0" fontId="8" fillId="9" borderId="30" xfId="0" applyFont="1" applyFill="1" applyBorder="1" applyAlignment="1">
      <alignment horizontal="center"/>
    </xf>
    <xf numFmtId="0" fontId="0" fillId="8" borderId="0" xfId="0" applyFill="1" applyAlignment="1">
      <alignment horizontal="left"/>
    </xf>
    <xf numFmtId="0" fontId="14" fillId="9" borderId="0" xfId="0" applyFont="1" applyFill="1" applyAlignment="1">
      <alignment horizontal="center" vertical="center"/>
    </xf>
    <xf numFmtId="0" fontId="12" fillId="2" borderId="44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left" vertical="top" wrapText="1"/>
    </xf>
    <xf numFmtId="0" fontId="12" fillId="3" borderId="44" xfId="0" applyFont="1" applyFill="1" applyBorder="1" applyAlignment="1">
      <alignment horizontal="left" wrapText="1"/>
    </xf>
    <xf numFmtId="0" fontId="12" fillId="3" borderId="0" xfId="0" applyFont="1" applyFill="1" applyAlignment="1">
      <alignment horizontal="left" wrapText="1"/>
    </xf>
    <xf numFmtId="0" fontId="0" fillId="8" borderId="48" xfId="0" applyFill="1" applyBorder="1" applyAlignment="1">
      <alignment horizontal="center"/>
    </xf>
    <xf numFmtId="0" fontId="0" fillId="8" borderId="49" xfId="0" applyFill="1" applyBorder="1" applyAlignment="1">
      <alignment horizontal="center"/>
    </xf>
    <xf numFmtId="0" fontId="12" fillId="0" borderId="4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46" xfId="0" applyFont="1" applyBorder="1" applyAlignment="1">
      <alignment horizontal="left" vertical="top" wrapText="1"/>
    </xf>
    <xf numFmtId="0" fontId="12" fillId="0" borderId="47" xfId="0" applyFont="1" applyBorder="1" applyAlignment="1">
      <alignment horizontal="left" vertical="top" wrapText="1"/>
    </xf>
    <xf numFmtId="0" fontId="12" fillId="8" borderId="50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8" borderId="48" xfId="0" applyFont="1" applyFill="1" applyBorder="1" applyAlignment="1">
      <alignment horizontal="left" vertical="top" wrapText="1"/>
    </xf>
    <xf numFmtId="0" fontId="12" fillId="8" borderId="49" xfId="0" applyFont="1" applyFill="1" applyBorder="1" applyAlignment="1">
      <alignment horizontal="left" vertical="top" wrapText="1"/>
    </xf>
    <xf numFmtId="0" fontId="12" fillId="8" borderId="44" xfId="0" applyFont="1" applyFill="1" applyBorder="1" applyAlignment="1">
      <alignment horizontal="left" vertical="top" wrapText="1"/>
    </xf>
    <xf numFmtId="0" fontId="12" fillId="8" borderId="0" xfId="0" applyFont="1" applyFill="1" applyAlignment="1">
      <alignment horizontal="left" vertical="top" wrapText="1"/>
    </xf>
    <xf numFmtId="0" fontId="12" fillId="8" borderId="44" xfId="0" applyFont="1" applyFill="1" applyBorder="1" applyAlignment="1">
      <alignment horizontal="left" wrapText="1"/>
    </xf>
    <xf numFmtId="0" fontId="12" fillId="8" borderId="0" xfId="0" applyFont="1" applyFill="1" applyAlignment="1">
      <alignment horizontal="left" wrapText="1"/>
    </xf>
    <xf numFmtId="0" fontId="12" fillId="5" borderId="44" xfId="0" applyFont="1" applyFill="1" applyBorder="1" applyAlignment="1">
      <alignment horizontal="left" vertical="top" wrapText="1"/>
    </xf>
    <xf numFmtId="0" fontId="12" fillId="5" borderId="0" xfId="0" applyFont="1" applyFill="1" applyAlignment="1">
      <alignment horizontal="left" vertical="top" wrapText="1"/>
    </xf>
    <xf numFmtId="0" fontId="12" fillId="8" borderId="45" xfId="0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2" fillId="8" borderId="51" xfId="0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9" borderId="15" xfId="0" applyFont="1" applyFill="1" applyBorder="1" applyAlignment="1">
      <alignment horizontal="center"/>
    </xf>
    <xf numFmtId="0" fontId="9" fillId="9" borderId="16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9" fillId="9" borderId="9" xfId="0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7" fillId="9" borderId="15" xfId="0" applyFont="1" applyFill="1" applyBorder="1" applyAlignment="1">
      <alignment horizontal="center"/>
    </xf>
    <xf numFmtId="0" fontId="7" fillId="9" borderId="16" xfId="0" applyFont="1" applyFill="1" applyBorder="1" applyAlignment="1">
      <alignment horizontal="center"/>
    </xf>
    <xf numFmtId="0" fontId="7" fillId="9" borderId="17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14" fillId="9" borderId="15" xfId="0" applyFont="1" applyFill="1" applyBorder="1" applyAlignment="1">
      <alignment horizontal="center" vertical="center"/>
    </xf>
    <xf numFmtId="0" fontId="14" fillId="9" borderId="16" xfId="0" applyFont="1" applyFill="1" applyBorder="1" applyAlignment="1">
      <alignment horizontal="center" vertical="center"/>
    </xf>
    <xf numFmtId="0" fontId="14" fillId="9" borderId="17" xfId="0" applyFont="1" applyFill="1" applyBorder="1" applyAlignment="1">
      <alignment horizontal="center" vertical="center"/>
    </xf>
    <xf numFmtId="0" fontId="14" fillId="9" borderId="29" xfId="0" applyFont="1" applyFill="1" applyBorder="1" applyAlignment="1">
      <alignment horizontal="center" vertical="center"/>
    </xf>
    <xf numFmtId="0" fontId="14" fillId="9" borderId="12" xfId="0" applyFont="1" applyFill="1" applyBorder="1" applyAlignment="1">
      <alignment horizontal="center" vertical="center"/>
    </xf>
    <xf numFmtId="0" fontId="14" fillId="9" borderId="30" xfId="0" applyFont="1" applyFill="1" applyBorder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165" fontId="0" fillId="0" borderId="12" xfId="0" applyNumberFormat="1" applyBorder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</cellXfs>
  <cellStyles count="3">
    <cellStyle name="Clear" xfId="1" xr:uid="{1A392EFF-185F-4744-98BA-534B610DD335}"/>
    <cellStyle name="Normal" xfId="0" builtinId="0"/>
    <cellStyle name="Style 1" xfId="2" xr:uid="{71D46215-8304-46DD-931B-151A7D8024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16510</xdr:rowOff>
    </xdr:from>
    <xdr:to>
      <xdr:col>3</xdr:col>
      <xdr:colOff>20167</xdr:colOff>
      <xdr:row>1</xdr:row>
      <xdr:rowOff>363219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C5BF2B-E3D5-4127-A1ED-B6384EF36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2090" y="207010"/>
          <a:ext cx="753275" cy="346709"/>
        </a:xfrm>
        <a:prstGeom prst="rect">
          <a:avLst/>
        </a:prstGeom>
      </xdr:spPr>
    </xdr:pic>
    <xdr:clientData/>
  </xdr:twoCellAnchor>
  <xdr:twoCellAnchor editAs="oneCell">
    <xdr:from>
      <xdr:col>0</xdr:col>
      <xdr:colOff>111125</xdr:colOff>
      <xdr:row>1</xdr:row>
      <xdr:rowOff>15875</xdr:rowOff>
    </xdr:from>
    <xdr:to>
      <xdr:col>0</xdr:col>
      <xdr:colOff>854875</xdr:colOff>
      <xdr:row>1</xdr:row>
      <xdr:rowOff>358774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87E4E16-611A-4EBD-B1EC-85017F7F2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125" y="206375"/>
          <a:ext cx="751370" cy="337184"/>
        </a:xfrm>
        <a:prstGeom prst="rect">
          <a:avLst/>
        </a:prstGeom>
      </xdr:spPr>
    </xdr:pic>
    <xdr:clientData/>
  </xdr:twoCellAnchor>
  <xdr:twoCellAnchor editAs="oneCell">
    <xdr:from>
      <xdr:col>10</xdr:col>
      <xdr:colOff>63500</xdr:colOff>
      <xdr:row>1</xdr:row>
      <xdr:rowOff>31750</xdr:rowOff>
    </xdr:from>
    <xdr:to>
      <xdr:col>11</xdr:col>
      <xdr:colOff>207811</xdr:colOff>
      <xdr:row>1</xdr:row>
      <xdr:rowOff>378459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F56339D-B27A-4D11-9784-CD9C62AC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90875" y="222250"/>
          <a:ext cx="762800" cy="346709"/>
        </a:xfrm>
        <a:prstGeom prst="rect">
          <a:avLst/>
        </a:prstGeom>
      </xdr:spPr>
    </xdr:pic>
    <xdr:clientData/>
  </xdr:twoCellAnchor>
  <xdr:twoCellAnchor>
    <xdr:from>
      <xdr:col>0</xdr:col>
      <xdr:colOff>231321</xdr:colOff>
      <xdr:row>5</xdr:row>
      <xdr:rowOff>11906</xdr:rowOff>
    </xdr:from>
    <xdr:to>
      <xdr:col>0</xdr:col>
      <xdr:colOff>7146821</xdr:colOff>
      <xdr:row>32</xdr:row>
      <xdr:rowOff>190500</xdr:rowOff>
    </xdr:to>
    <xdr:sp macro="" textlink="">
      <xdr:nvSpPr>
        <xdr:cNvPr id="5" name="Text Placeholder 2">
          <a:extLst>
            <a:ext uri="{FF2B5EF4-FFF2-40B4-BE49-F238E27FC236}">
              <a16:creationId xmlns:a16="http://schemas.microsoft.com/office/drawing/2014/main" id="{56461BD2-CCF1-78F2-41C1-145DB3F235E1}"/>
            </a:ext>
          </a:extLst>
        </xdr:cNvPr>
        <xdr:cNvSpPr>
          <a:spLocks noGrp="1"/>
        </xdr:cNvSpPr>
      </xdr:nvSpPr>
      <xdr:spPr>
        <a:xfrm>
          <a:off x="231321" y="1210469"/>
          <a:ext cx="6915500" cy="5393531"/>
        </a:xfrm>
        <a:prstGeom prst="rect">
          <a:avLst/>
        </a:prstGeom>
        <a:solidFill>
          <a:schemeClr val="bg1"/>
        </a:solidFill>
        <a:ln w="28575">
          <a:solidFill>
            <a:srgbClr val="65B1C3"/>
          </a:solidFill>
        </a:ln>
      </xdr:spPr>
      <xdr:txBody>
        <a:bodyPr spcFirstLastPara="1" wrap="square" lIns="91425" tIns="45700" rIns="91425" bIns="45700" anchor="t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L="457200" marR="0" lvl="0" indent="-342900" algn="l" rtl="0">
            <a:lnSpc>
              <a:spcPct val="90000"/>
            </a:lnSpc>
            <a:spcBef>
              <a:spcPts val="1000"/>
            </a:spcBef>
            <a:spcAft>
              <a:spcPts val="0"/>
            </a:spcAft>
            <a:buClr>
              <a:srgbClr val="0E85AA"/>
            </a:buClr>
            <a:buSzPts val="1800"/>
            <a:buFont typeface="Arial"/>
            <a:buChar char="•"/>
            <a:defRPr sz="2800" b="0" i="0" u="none" strike="noStrike" cap="none">
              <a:solidFill>
                <a:srgbClr val="0E85AA"/>
              </a:solidFill>
              <a:latin typeface="Arial"/>
              <a:ea typeface="Arial"/>
              <a:cs typeface="Arial"/>
              <a:sym typeface="Arial"/>
            </a:defRPr>
          </a:lvl1pPr>
          <a:lvl2pPr marL="914400" marR="0" lvl="1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rgbClr val="0E85AA"/>
            </a:buClr>
            <a:buSzPts val="1800"/>
            <a:buFont typeface="Arial"/>
            <a:buChar char="•"/>
            <a:defRPr sz="2400" b="0" i="0" u="none" strike="noStrike" cap="none">
              <a:solidFill>
                <a:srgbClr val="0E85AA"/>
              </a:solidFill>
              <a:latin typeface="Arial"/>
              <a:ea typeface="Arial"/>
              <a:cs typeface="Arial"/>
              <a:sym typeface="Arial"/>
            </a:defRPr>
          </a:lvl2pPr>
          <a:lvl3pPr marL="1371600" marR="0" lvl="2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rgbClr val="0E85AA"/>
            </a:buClr>
            <a:buSzPts val="1800"/>
            <a:buFont typeface="Arial"/>
            <a:buChar char="•"/>
            <a:defRPr sz="2000" b="0" i="0" u="none" strike="noStrike" cap="none">
              <a:solidFill>
                <a:srgbClr val="0E85AA"/>
              </a:solidFill>
              <a:latin typeface="Arial"/>
              <a:ea typeface="Arial"/>
              <a:cs typeface="Arial"/>
              <a:sym typeface="Arial"/>
            </a:defRPr>
          </a:lvl3pPr>
          <a:lvl4pPr marL="1828800" marR="0" lvl="3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rgbClr val="0E85AA"/>
            </a:buClr>
            <a:buSzPts val="1800"/>
            <a:buFont typeface="Arial"/>
            <a:buChar char="•"/>
            <a:defRPr sz="1800" b="0" i="0" u="none" strike="noStrike" cap="none">
              <a:solidFill>
                <a:srgbClr val="0E85AA"/>
              </a:solidFill>
              <a:latin typeface="Arial"/>
              <a:ea typeface="Arial"/>
              <a:cs typeface="Arial"/>
              <a:sym typeface="Arial"/>
            </a:defRPr>
          </a:lvl4pPr>
          <a:lvl5pPr marL="2286000" marR="0" lvl="4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rgbClr val="0E85AA"/>
            </a:buClr>
            <a:buSzPts val="1800"/>
            <a:buFont typeface="Arial"/>
            <a:buChar char="•"/>
            <a:defRPr sz="1800" b="0" i="0" u="none" strike="noStrike" cap="none">
              <a:solidFill>
                <a:srgbClr val="0E85AA"/>
              </a:solidFill>
              <a:latin typeface="Arial"/>
              <a:ea typeface="Arial"/>
              <a:cs typeface="Arial"/>
              <a:sym typeface="Arial"/>
            </a:defRPr>
          </a:lvl5pPr>
          <a:lvl6pPr marL="2743200" marR="0" lvl="5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Char char="•"/>
            <a:defRPr sz="18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defRPr>
          </a:lvl6pPr>
          <a:lvl7pPr marL="3200400" marR="0" lvl="6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Char char="•"/>
            <a:defRPr sz="18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defRPr>
          </a:lvl7pPr>
          <a:lvl8pPr marL="3657600" marR="0" lvl="7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Char char="•"/>
            <a:defRPr sz="18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defRPr>
          </a:lvl8pPr>
          <a:lvl9pPr marL="4114800" marR="0" lvl="8" indent="-342900" algn="l" rtl="0">
            <a:lnSpc>
              <a:spcPct val="90000"/>
            </a:lnSpc>
            <a:spcBef>
              <a:spcPts val="500"/>
            </a:spcBef>
            <a:spcAft>
              <a:spcPts val="0"/>
            </a:spcAft>
            <a:buClr>
              <a:schemeClr val="dk1"/>
            </a:buClr>
            <a:buSzPts val="1800"/>
            <a:buFont typeface="Arial"/>
            <a:buChar char="•"/>
            <a:defRPr sz="1800" b="0" i="0" u="none" strike="noStrike" cap="none">
              <a:solidFill>
                <a:schemeClr val="dk1"/>
              </a:solidFill>
              <a:latin typeface="Arial"/>
              <a:ea typeface="Arial"/>
              <a:cs typeface="Arial"/>
              <a:sym typeface="Arial"/>
            </a:defRPr>
          </a:lvl9pPr>
        </a:lstStyle>
        <a:p>
          <a:pPr marL="114300" indent="0">
            <a:spcBef>
              <a:spcPts val="600"/>
            </a:spcBef>
            <a:spcAft>
              <a:spcPts val="600"/>
            </a:spcAft>
            <a:buClr>
              <a:srgbClr val="000000"/>
            </a:buClr>
            <a:buNone/>
          </a:pPr>
          <a:r>
            <a:rPr lang="en-IE" sz="1800">
              <a:solidFill>
                <a:schemeClr val="tx1"/>
              </a:solidFill>
            </a:rPr>
            <a:t>You work in a busy accounting department at Phoenix Ltd. A colleague within the accounting department has completed the Double Entry Bookkeeping for June 2026 and although the Trial Balance concerned has balanced, a review has identified a number of errors now requiring your attention.</a:t>
          </a:r>
        </a:p>
        <a:p>
          <a:pPr marL="114300" indent="0">
            <a:spcBef>
              <a:spcPts val="600"/>
            </a:spcBef>
            <a:spcAft>
              <a:spcPts val="600"/>
            </a:spcAft>
            <a:buClr>
              <a:srgbClr val="000000"/>
            </a:buClr>
            <a:buNone/>
          </a:pPr>
          <a:r>
            <a:rPr lang="en-IE" sz="1800">
              <a:solidFill>
                <a:schemeClr val="tx1"/>
              </a:solidFill>
            </a:rPr>
            <a:t>Errors identified</a:t>
          </a:r>
          <a:r>
            <a:rPr lang="en-IE" sz="1800" b="0" i="0" u="none" strike="noStrike" cap="none">
              <a:solidFill>
                <a:schemeClr val="tx1"/>
              </a:solidFill>
              <a:latin typeface="Arial"/>
              <a:ea typeface="Arial"/>
              <a:cs typeface="Arial"/>
              <a:sym typeface="Arial"/>
            </a:rPr>
            <a:t>:</a:t>
          </a:r>
        </a:p>
        <a:p>
          <a:pPr rtl="0"/>
          <a:r>
            <a:rPr lang="en-GB" sz="1800" b="0" i="0" u="none" strike="noStrike" cap="none">
              <a:solidFill>
                <a:schemeClr val="tx1"/>
              </a:solidFill>
              <a:latin typeface="Arial"/>
              <a:ea typeface="Arial"/>
              <a:cs typeface="Arial"/>
              <a:sym typeface="Arial"/>
            </a:rPr>
            <a:t>On the 11/6/26 net sales on credit totalling €1,800 (excluding VAT) to Holland Ltd have been completely omitted</a:t>
          </a:r>
          <a:endParaRPr lang="en-IE" sz="1800" b="0" i="0" u="none" strike="noStrike" cap="none">
            <a:solidFill>
              <a:schemeClr val="tx1"/>
            </a:solidFill>
            <a:latin typeface="Arial"/>
            <a:ea typeface="Arial"/>
            <a:cs typeface="Arial"/>
            <a:sym typeface="Arial"/>
          </a:endParaRPr>
        </a:p>
        <a:p>
          <a:pPr rtl="0"/>
          <a:r>
            <a:rPr lang="en-GB" sz="1800" b="0" i="0" u="none" strike="noStrike" cap="none">
              <a:solidFill>
                <a:schemeClr val="tx1"/>
              </a:solidFill>
              <a:latin typeface="Arial"/>
              <a:ea typeface="Arial"/>
              <a:cs typeface="Arial"/>
              <a:sym typeface="Arial"/>
            </a:rPr>
            <a:t>On the 9/6/26 gross credit purchases from Sheridan Ltd totalling €799.50 (including VAT) were incorrectly recorded as McKeown Ltd in the trade payables ledger</a:t>
          </a:r>
          <a:endParaRPr lang="en-IE" sz="1800" b="0" i="0" u="none" strike="noStrike" cap="none">
            <a:solidFill>
              <a:schemeClr val="tx1"/>
            </a:solidFill>
            <a:latin typeface="Arial"/>
            <a:ea typeface="Arial"/>
            <a:cs typeface="Arial"/>
            <a:sym typeface="Arial"/>
          </a:endParaRPr>
        </a:p>
        <a:p>
          <a:pPr rtl="0"/>
          <a:r>
            <a:rPr lang="en-GB" sz="1800" b="0" i="0" u="none" strike="noStrike" cap="none">
              <a:solidFill>
                <a:schemeClr val="tx1"/>
              </a:solidFill>
              <a:latin typeface="Arial"/>
              <a:ea typeface="Arial"/>
              <a:cs typeface="Arial"/>
              <a:sym typeface="Arial"/>
            </a:rPr>
            <a:t>A credit note received from Sheridan Ltd on 5/6/26 overstated the gross returns at €1,230 (net amount €1000 plus VAT) instead of the correct net amount of €100.</a:t>
          </a:r>
        </a:p>
        <a:p>
          <a:pPr marL="114300" marR="0" indent="0" algn="l" rtl="0">
            <a:lnSpc>
              <a:spcPct val="90000"/>
            </a:lnSpc>
            <a:spcBef>
              <a:spcPts val="600"/>
            </a:spcBef>
            <a:spcAft>
              <a:spcPts val="600"/>
            </a:spcAft>
            <a:buClr>
              <a:srgbClr val="000000"/>
            </a:buClr>
            <a:buSzPts val="1800"/>
            <a:buFont typeface="Arial"/>
            <a:buNone/>
          </a:pPr>
          <a:r>
            <a:rPr lang="en-GB" sz="1800" b="0" i="0" u="none" strike="noStrike" cap="none">
              <a:solidFill>
                <a:schemeClr val="tx1"/>
              </a:solidFill>
              <a:latin typeface="Arial"/>
              <a:ea typeface="Arial"/>
              <a:cs typeface="Arial"/>
              <a:sym typeface="Arial"/>
            </a:rPr>
            <a:t>You decide to provide a summary report around the use of digital technology in Accounting including reference to accuracy, time efficiency and the use of multiple worksheets to record double entry transactions.</a:t>
          </a:r>
          <a:endParaRPr lang="en-IE" sz="1800" b="0" i="0" u="none" strike="noStrike" cap="none">
            <a:solidFill>
              <a:schemeClr val="tx1"/>
            </a:solidFill>
            <a:latin typeface="Arial"/>
            <a:ea typeface="Arial"/>
            <a:cs typeface="Arial"/>
            <a:sym typeface="Arial"/>
          </a:endParaRPr>
        </a:p>
      </xdr:txBody>
    </xdr:sp>
    <xdr:clientData/>
  </xdr:twoCellAnchor>
  <xdr:twoCellAnchor editAs="oneCell">
    <xdr:from>
      <xdr:col>0</xdr:col>
      <xdr:colOff>5524938</xdr:colOff>
      <xdr:row>33</xdr:row>
      <xdr:rowOff>169482</xdr:rowOff>
    </xdr:from>
    <xdr:to>
      <xdr:col>0</xdr:col>
      <xdr:colOff>6764873</xdr:colOff>
      <xdr:row>42</xdr:row>
      <xdr:rowOff>95332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E105360-65F2-499C-A40A-3A0D4E209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24208" r="26460"/>
        <a:stretch>
          <a:fillRect/>
        </a:stretch>
      </xdr:blipFill>
      <xdr:spPr>
        <a:xfrm>
          <a:off x="5524938" y="6823375"/>
          <a:ext cx="1247555" cy="17203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1387441</xdr:colOff>
      <xdr:row>38</xdr:row>
      <xdr:rowOff>56348</xdr:rowOff>
    </xdr:from>
    <xdr:to>
      <xdr:col>6</xdr:col>
      <xdr:colOff>515754</xdr:colOff>
      <xdr:row>40</xdr:row>
      <xdr:rowOff>56347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B71D27-63DF-41D8-8ECC-B01919C6A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87678" y="7235190"/>
          <a:ext cx="658529" cy="304599"/>
        </a:xfrm>
        <a:prstGeom prst="rect">
          <a:avLst/>
        </a:prstGeom>
      </xdr:spPr>
    </xdr:pic>
    <xdr:clientData/>
  </xdr:twoCellAnchor>
  <xdr:twoCellAnchor editAs="oneCell">
    <xdr:from>
      <xdr:col>5</xdr:col>
      <xdr:colOff>1451911</xdr:colOff>
      <xdr:row>90</xdr:row>
      <xdr:rowOff>116506</xdr:rowOff>
    </xdr:from>
    <xdr:to>
      <xdr:col>6</xdr:col>
      <xdr:colOff>591654</xdr:colOff>
      <xdr:row>92</xdr:row>
      <xdr:rowOff>56347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2B0FE4-93F2-4319-B288-5AF503D03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2122" y="16549638"/>
          <a:ext cx="662339" cy="30078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38101</xdr:rowOff>
    </xdr:from>
    <xdr:to>
      <xdr:col>1</xdr:col>
      <xdr:colOff>643891</xdr:colOff>
      <xdr:row>1</xdr:row>
      <xdr:rowOff>135803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6A25A34-2D80-4D02-8827-DF1D175AD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1" y="38101"/>
          <a:ext cx="643890" cy="2977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746833</xdr:colOff>
      <xdr:row>19</xdr:row>
      <xdr:rowOff>26922</xdr:rowOff>
    </xdr:from>
    <xdr:to>
      <xdr:col>6</xdr:col>
      <xdr:colOff>208017</xdr:colOff>
      <xdr:row>21</xdr:row>
      <xdr:rowOff>174341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2B8AD1-72F3-4F9D-B6DC-11900FE04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4293" y="3532122"/>
          <a:ext cx="5087284" cy="509369"/>
        </a:xfrm>
        <a:prstGeom prst="rect">
          <a:avLst/>
        </a:prstGeom>
        <a:ln>
          <a:solidFill>
            <a:schemeClr val="accent1"/>
          </a:solidFill>
        </a:ln>
        <a:effectLst/>
      </xdr:spPr>
    </xdr:pic>
    <xdr:clientData/>
  </xdr:twoCellAnchor>
  <xdr:twoCellAnchor editAs="oneCell">
    <xdr:from>
      <xdr:col>2</xdr:col>
      <xdr:colOff>1235051</xdr:colOff>
      <xdr:row>22</xdr:row>
      <xdr:rowOff>104236</xdr:rowOff>
    </xdr:from>
    <xdr:to>
      <xdr:col>5</xdr:col>
      <xdr:colOff>1048102</xdr:colOff>
      <xdr:row>26</xdr:row>
      <xdr:rowOff>129541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A3EC68-0BBA-4999-B2F9-2F93A0B22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72511" y="4158076"/>
          <a:ext cx="4078346" cy="760635"/>
        </a:xfrm>
        <a:prstGeom prst="rect">
          <a:avLst/>
        </a:prstGeom>
        <a:ln>
          <a:solidFill>
            <a:schemeClr val="accent1"/>
          </a:solidFill>
        </a:ln>
        <a:effectLst/>
      </xdr:spPr>
    </xdr:pic>
    <xdr:clientData/>
  </xdr:twoCellAnchor>
  <xdr:twoCellAnchor editAs="oneCell">
    <xdr:from>
      <xdr:col>1</xdr:col>
      <xdr:colOff>0</xdr:colOff>
      <xdr:row>1</xdr:row>
      <xdr:rowOff>45720</xdr:rowOff>
    </xdr:from>
    <xdr:to>
      <xdr:col>1</xdr:col>
      <xdr:colOff>631992</xdr:colOff>
      <xdr:row>2</xdr:row>
      <xdr:rowOff>173267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A47C4B-535F-43BA-A328-336F584AD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6780" y="45720"/>
          <a:ext cx="628182" cy="293917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B53AB-FFA9-488E-9C68-AB70866B2739}">
  <sheetPr>
    <tabColor rgb="FFFFFF00"/>
  </sheetPr>
  <dimension ref="A1:X45"/>
  <sheetViews>
    <sheetView tabSelected="1" zoomScale="80" zoomScaleNormal="80" zoomScaleSheetLayoutView="50" workbookViewId="0">
      <selection activeCell="E18" sqref="E18"/>
    </sheetView>
  </sheetViews>
  <sheetFormatPr defaultRowHeight="15" customHeight="1" x14ac:dyDescent="0.3"/>
  <cols>
    <col min="1" max="1" width="109.5546875" customWidth="1"/>
    <col min="2" max="2" width="3.33203125" customWidth="1"/>
    <col min="3" max="3" width="11.109375" bestFit="1" customWidth="1"/>
    <col min="4" max="4" width="23" bestFit="1" customWidth="1"/>
    <col min="6" max="6" width="18" customWidth="1"/>
    <col min="7" max="7" width="15.88671875" customWidth="1"/>
    <col min="8" max="8" width="14.6640625" customWidth="1"/>
    <col min="9" max="9" width="2.88671875" style="94" customWidth="1"/>
    <col min="10" max="10" width="2" style="94" customWidth="1"/>
    <col min="13" max="13" width="9.109375" bestFit="1" customWidth="1"/>
    <col min="18" max="18" width="8" customWidth="1"/>
    <col min="19" max="19" width="9.5546875" customWidth="1"/>
    <col min="20" max="20" width="6.33203125" customWidth="1"/>
    <col min="21" max="21" width="5" customWidth="1"/>
    <col min="22" max="22" width="13.109375" style="10" customWidth="1"/>
    <col min="23" max="23" width="2.33203125" style="10" customWidth="1"/>
  </cols>
  <sheetData>
    <row r="1" spans="1:22" s="94" customFormat="1" ht="15" customHeight="1" x14ac:dyDescent="0.25"/>
    <row r="2" spans="1:22" s="94" customFormat="1" ht="34.200000000000003" customHeight="1" x14ac:dyDescent="0.25"/>
    <row r="3" spans="1:22" ht="15" customHeight="1" x14ac:dyDescent="0.3">
      <c r="A3" s="176" t="s">
        <v>73</v>
      </c>
      <c r="B3" s="94"/>
      <c r="C3" s="176" t="s">
        <v>78</v>
      </c>
      <c r="D3" s="176"/>
      <c r="E3" s="176"/>
      <c r="F3" s="176"/>
      <c r="G3" s="176"/>
      <c r="H3" s="176"/>
      <c r="K3" s="176" t="s">
        <v>0</v>
      </c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1:22" ht="15.75" customHeight="1" x14ac:dyDescent="0.3">
      <c r="A4" s="176"/>
      <c r="B4" s="94"/>
      <c r="C4" s="176"/>
      <c r="D4" s="176"/>
      <c r="E4" s="176"/>
      <c r="F4" s="176"/>
      <c r="G4" s="176"/>
      <c r="H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</row>
    <row r="5" spans="1:22" ht="15" customHeight="1" thickBot="1" x14ac:dyDescent="0.35">
      <c r="A5" s="94"/>
      <c r="B5" s="9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2" ht="15" customHeight="1" thickBot="1" x14ac:dyDescent="0.35">
      <c r="A6" s="94"/>
      <c r="B6" s="94"/>
      <c r="C6" s="198" t="s">
        <v>74</v>
      </c>
      <c r="D6" s="198"/>
      <c r="E6" s="198"/>
      <c r="F6" s="95"/>
      <c r="K6" s="181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96" t="s">
        <v>1</v>
      </c>
    </row>
    <row r="7" spans="1:22" ht="15" customHeight="1" x14ac:dyDescent="0.3">
      <c r="A7" s="94"/>
      <c r="B7" s="94"/>
      <c r="C7" s="97" t="s">
        <v>2</v>
      </c>
      <c r="D7" s="97" t="s">
        <v>3</v>
      </c>
      <c r="E7" s="98" t="s">
        <v>4</v>
      </c>
      <c r="F7" s="99" t="s">
        <v>5</v>
      </c>
      <c r="G7" s="99" t="s">
        <v>6</v>
      </c>
      <c r="H7" s="99" t="s">
        <v>7</v>
      </c>
      <c r="K7" s="188" t="s">
        <v>70</v>
      </c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7" t="b">
        <v>0</v>
      </c>
    </row>
    <row r="8" spans="1:22" ht="15" customHeight="1" x14ac:dyDescent="0.3">
      <c r="A8" s="94"/>
      <c r="B8" s="94"/>
      <c r="C8" s="100">
        <v>46174</v>
      </c>
      <c r="D8" s="1" t="s">
        <v>8</v>
      </c>
      <c r="E8" s="101">
        <v>450</v>
      </c>
      <c r="F8" s="102">
        <v>1200</v>
      </c>
      <c r="G8" s="102">
        <f>F8*0.23</f>
        <v>276</v>
      </c>
      <c r="H8" s="102">
        <f t="shared" ref="H8:H12" si="0">SUM(F8:G8)</f>
        <v>1476</v>
      </c>
      <c r="K8" s="190"/>
      <c r="L8" s="191"/>
      <c r="M8" s="191"/>
      <c r="N8" s="191"/>
      <c r="O8" s="191"/>
      <c r="P8" s="191"/>
      <c r="Q8" s="191"/>
      <c r="R8" s="191"/>
      <c r="S8" s="191"/>
      <c r="T8" s="191"/>
      <c r="U8" s="191"/>
      <c r="V8" s="187"/>
    </row>
    <row r="9" spans="1:22" ht="15" customHeight="1" x14ac:dyDescent="0.3">
      <c r="A9" s="94"/>
      <c r="B9" s="94"/>
      <c r="C9" s="100">
        <v>46175</v>
      </c>
      <c r="D9" s="1" t="s">
        <v>9</v>
      </c>
      <c r="E9" s="101">
        <v>451</v>
      </c>
      <c r="F9" s="102">
        <v>4000</v>
      </c>
      <c r="G9" s="102">
        <f t="shared" ref="G9:G16" si="1">F9*0.23</f>
        <v>920</v>
      </c>
      <c r="H9" s="102">
        <f t="shared" si="0"/>
        <v>4920</v>
      </c>
      <c r="K9" s="192" t="s">
        <v>69</v>
      </c>
      <c r="L9" s="193"/>
      <c r="M9" s="193"/>
      <c r="N9" s="193"/>
      <c r="O9" s="193"/>
      <c r="P9" s="193"/>
      <c r="Q9" s="193"/>
      <c r="R9" s="193"/>
      <c r="S9" s="193"/>
      <c r="T9" s="193"/>
      <c r="U9" s="193"/>
      <c r="V9" s="187"/>
    </row>
    <row r="10" spans="1:22" ht="15" customHeight="1" x14ac:dyDescent="0.3">
      <c r="A10" s="94"/>
      <c r="B10" s="94"/>
      <c r="C10" s="100">
        <v>46178</v>
      </c>
      <c r="D10" s="1" t="s">
        <v>10</v>
      </c>
      <c r="E10" s="101">
        <v>452</v>
      </c>
      <c r="F10" s="102">
        <v>3000</v>
      </c>
      <c r="G10" s="102">
        <f t="shared" si="1"/>
        <v>690</v>
      </c>
      <c r="H10" s="102">
        <f t="shared" si="0"/>
        <v>3690</v>
      </c>
      <c r="K10" s="192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33" t="b">
        <v>0</v>
      </c>
    </row>
    <row r="11" spans="1:22" ht="15" customHeight="1" x14ac:dyDescent="0.3">
      <c r="A11" s="94"/>
      <c r="B11" s="94"/>
      <c r="C11" s="100">
        <v>46179</v>
      </c>
      <c r="D11" s="1" t="s">
        <v>9</v>
      </c>
      <c r="E11" s="101">
        <v>453</v>
      </c>
      <c r="F11" s="102">
        <v>10000</v>
      </c>
      <c r="G11" s="102">
        <f t="shared" si="1"/>
        <v>2300</v>
      </c>
      <c r="H11" s="102">
        <f t="shared" si="0"/>
        <v>12300</v>
      </c>
      <c r="K11" s="103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34"/>
    </row>
    <row r="12" spans="1:22" ht="15" customHeight="1" x14ac:dyDescent="0.3">
      <c r="A12" s="94"/>
      <c r="B12" s="94"/>
      <c r="C12" s="100">
        <v>46182</v>
      </c>
      <c r="D12" s="1" t="s">
        <v>8</v>
      </c>
      <c r="E12" s="101">
        <v>454</v>
      </c>
      <c r="F12" s="102">
        <v>4500</v>
      </c>
      <c r="G12" s="102">
        <f t="shared" si="1"/>
        <v>1035</v>
      </c>
      <c r="H12" s="102">
        <f t="shared" si="0"/>
        <v>5535</v>
      </c>
      <c r="K12" s="177" t="s">
        <v>71</v>
      </c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87" t="b">
        <v>0</v>
      </c>
    </row>
    <row r="13" spans="1:22" ht="15" customHeight="1" x14ac:dyDescent="0.3">
      <c r="A13" s="94"/>
      <c r="B13" s="94"/>
      <c r="C13" s="100">
        <v>46183</v>
      </c>
      <c r="D13" s="1" t="s">
        <v>10</v>
      </c>
      <c r="E13" s="101">
        <v>455</v>
      </c>
      <c r="F13" s="102">
        <v>260</v>
      </c>
      <c r="G13" s="102">
        <f t="shared" si="1"/>
        <v>59.800000000000004</v>
      </c>
      <c r="H13" s="102">
        <f>SUM(F13:G13)</f>
        <v>319.8</v>
      </c>
      <c r="K13" s="177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87"/>
    </row>
    <row r="14" spans="1:22" ht="15" customHeight="1" x14ac:dyDescent="0.3">
      <c r="A14" s="94"/>
      <c r="B14" s="94"/>
      <c r="C14" s="100">
        <v>46185</v>
      </c>
      <c r="D14" s="1" t="s">
        <v>10</v>
      </c>
      <c r="E14" s="101">
        <v>457</v>
      </c>
      <c r="F14" s="102">
        <v>1000</v>
      </c>
      <c r="G14" s="102">
        <f t="shared" si="1"/>
        <v>230</v>
      </c>
      <c r="H14" s="102">
        <f>SUM(F14:G14)</f>
        <v>1230</v>
      </c>
      <c r="K14" s="103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31"/>
    </row>
    <row r="15" spans="1:22" ht="15" customHeight="1" x14ac:dyDescent="0.3">
      <c r="A15" s="94"/>
      <c r="B15" s="94"/>
      <c r="C15" s="100">
        <v>46187</v>
      </c>
      <c r="D15" s="1" t="s">
        <v>8</v>
      </c>
      <c r="E15" s="101">
        <v>458</v>
      </c>
      <c r="F15" s="102">
        <v>7000</v>
      </c>
      <c r="G15" s="102">
        <f t="shared" si="1"/>
        <v>1610</v>
      </c>
      <c r="H15" s="102">
        <f>SUM(F15:G15)</f>
        <v>8610</v>
      </c>
      <c r="K15" s="179" t="s">
        <v>72</v>
      </c>
      <c r="L15" s="180"/>
      <c r="M15" s="180"/>
      <c r="N15" s="180"/>
      <c r="O15" s="180"/>
      <c r="P15" s="180"/>
      <c r="Q15" s="180"/>
      <c r="R15" s="180"/>
      <c r="S15" s="180"/>
      <c r="T15" s="180"/>
      <c r="U15" s="180"/>
      <c r="V15" s="187" t="b">
        <v>0</v>
      </c>
    </row>
    <row r="16" spans="1:22" ht="15" customHeight="1" x14ac:dyDescent="0.3">
      <c r="A16" s="94"/>
      <c r="B16" s="94"/>
      <c r="C16" s="28"/>
      <c r="D16" s="93"/>
      <c r="E16" s="49"/>
      <c r="F16" s="29"/>
      <c r="G16" s="102">
        <f t="shared" si="1"/>
        <v>0</v>
      </c>
      <c r="H16" s="102">
        <f>SUM(F16:G16)</f>
        <v>0</v>
      </c>
      <c r="K16" s="179"/>
      <c r="L16" s="180"/>
      <c r="M16" s="180"/>
      <c r="N16" s="180"/>
      <c r="O16" s="180"/>
      <c r="P16" s="180"/>
      <c r="Q16" s="180"/>
      <c r="R16" s="180"/>
      <c r="S16" s="180"/>
      <c r="T16" s="180"/>
      <c r="U16" s="180"/>
      <c r="V16" s="187"/>
    </row>
    <row r="17" spans="1:24" ht="15" customHeight="1" x14ac:dyDescent="0.3">
      <c r="A17" s="94"/>
      <c r="B17" s="94"/>
      <c r="C17" s="1"/>
      <c r="D17" s="1"/>
      <c r="E17" s="104"/>
      <c r="F17" s="102"/>
      <c r="G17" s="105">
        <f t="shared" ref="G17" si="2">F17*0.21</f>
        <v>0</v>
      </c>
      <c r="H17" s="102"/>
      <c r="K17" s="103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31"/>
    </row>
    <row r="18" spans="1:24" ht="15" customHeight="1" thickBot="1" x14ac:dyDescent="0.35">
      <c r="A18" s="94"/>
      <c r="B18" s="94"/>
      <c r="C18" s="1"/>
      <c r="D18" s="1"/>
      <c r="E18" s="106"/>
      <c r="F18" s="107">
        <f>SUM(F8:F17)</f>
        <v>30960</v>
      </c>
      <c r="G18" s="107">
        <f>SUM(G8:G17)</f>
        <v>7120.8</v>
      </c>
      <c r="H18" s="107">
        <f>SUM(H8:H17)</f>
        <v>38080.800000000003</v>
      </c>
      <c r="K18" s="194" t="s">
        <v>11</v>
      </c>
      <c r="L18" s="195"/>
      <c r="M18" s="195"/>
      <c r="N18" s="195"/>
      <c r="O18" s="195"/>
      <c r="P18" s="195"/>
      <c r="Q18" s="195"/>
      <c r="R18" s="195"/>
      <c r="S18" s="195"/>
      <c r="T18" s="195"/>
      <c r="U18" s="195"/>
      <c r="V18" s="187" t="b">
        <v>0</v>
      </c>
    </row>
    <row r="19" spans="1:24" ht="15" customHeight="1" x14ac:dyDescent="0.3">
      <c r="A19" s="94"/>
      <c r="B19" s="94"/>
      <c r="K19" s="194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87"/>
    </row>
    <row r="20" spans="1:24" ht="15" customHeight="1" x14ac:dyDescent="0.3">
      <c r="A20" s="94"/>
      <c r="B20" s="94"/>
      <c r="K20" s="194"/>
      <c r="L20" s="195"/>
      <c r="M20" s="195"/>
      <c r="N20" s="195"/>
      <c r="O20" s="195"/>
      <c r="P20" s="195"/>
      <c r="Q20" s="195"/>
      <c r="R20" s="195"/>
      <c r="S20" s="195"/>
      <c r="T20" s="195"/>
      <c r="U20" s="195"/>
      <c r="V20" s="187"/>
    </row>
    <row r="21" spans="1:24" ht="15" customHeight="1" thickBot="1" x14ac:dyDescent="0.35">
      <c r="A21" s="94"/>
      <c r="B21" s="94"/>
      <c r="C21" s="168" t="s">
        <v>76</v>
      </c>
      <c r="K21" s="103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87" t="b">
        <v>0</v>
      </c>
    </row>
    <row r="22" spans="1:24" ht="15" customHeight="1" x14ac:dyDescent="0.3">
      <c r="A22" s="94"/>
      <c r="B22" s="94"/>
      <c r="C22" s="97" t="s">
        <v>2</v>
      </c>
      <c r="D22" s="97" t="s">
        <v>3</v>
      </c>
      <c r="E22" s="98" t="s">
        <v>12</v>
      </c>
      <c r="F22" s="99" t="s">
        <v>5</v>
      </c>
      <c r="G22" s="99" t="s">
        <v>6</v>
      </c>
      <c r="H22" s="99" t="s">
        <v>7</v>
      </c>
      <c r="K22" s="190" t="s">
        <v>66</v>
      </c>
      <c r="L22" s="191"/>
      <c r="M22" s="191"/>
      <c r="N22" s="191"/>
      <c r="O22" s="191"/>
      <c r="P22" s="191"/>
      <c r="Q22" s="191"/>
      <c r="R22" s="191"/>
      <c r="S22" s="191"/>
      <c r="T22" s="191"/>
      <c r="U22" s="196"/>
      <c r="V22" s="187"/>
    </row>
    <row r="23" spans="1:24" ht="15" customHeight="1" x14ac:dyDescent="0.3">
      <c r="A23" s="94"/>
      <c r="B23" s="94"/>
      <c r="C23" s="100">
        <v>46176</v>
      </c>
      <c r="D23" s="1" t="s">
        <v>13</v>
      </c>
      <c r="E23" s="106">
        <v>12</v>
      </c>
      <c r="F23" s="108">
        <v>600</v>
      </c>
      <c r="G23" s="108">
        <f>F23*0.23</f>
        <v>138</v>
      </c>
      <c r="H23" s="108">
        <f>SUM(F23:G23)</f>
        <v>738</v>
      </c>
      <c r="K23" s="109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87"/>
    </row>
    <row r="24" spans="1:24" ht="16.2" customHeight="1" thickBot="1" x14ac:dyDescent="0.35">
      <c r="A24" s="94"/>
      <c r="B24" s="94"/>
      <c r="C24" s="1"/>
      <c r="D24" s="1"/>
      <c r="E24" s="106"/>
      <c r="F24" s="111"/>
      <c r="G24" s="111"/>
      <c r="H24" s="111"/>
      <c r="K24" s="183" t="s">
        <v>67</v>
      </c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7" t="b">
        <v>0</v>
      </c>
    </row>
    <row r="25" spans="1:24" ht="15" customHeight="1" x14ac:dyDescent="0.3">
      <c r="A25" s="94"/>
      <c r="B25" s="94"/>
      <c r="K25" s="183"/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7"/>
    </row>
    <row r="26" spans="1:24" ht="15" customHeight="1" thickBot="1" x14ac:dyDescent="0.35">
      <c r="A26" s="94"/>
      <c r="B26" s="94"/>
      <c r="C26" s="198" t="s">
        <v>75</v>
      </c>
      <c r="D26" s="198"/>
      <c r="E26" s="198"/>
      <c r="F26" s="95"/>
      <c r="K26" s="103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32"/>
    </row>
    <row r="27" spans="1:24" ht="15.6" customHeight="1" x14ac:dyDescent="0.3">
      <c r="A27" s="94"/>
      <c r="B27" s="94"/>
      <c r="C27" s="97" t="s">
        <v>2</v>
      </c>
      <c r="D27" s="97" t="s">
        <v>14</v>
      </c>
      <c r="E27" s="98" t="s">
        <v>4</v>
      </c>
      <c r="F27" s="99" t="s">
        <v>5</v>
      </c>
      <c r="G27" s="99" t="s">
        <v>6</v>
      </c>
      <c r="H27" s="99" t="s">
        <v>7</v>
      </c>
      <c r="K27" s="183" t="s">
        <v>68</v>
      </c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7" t="b">
        <v>0</v>
      </c>
    </row>
    <row r="28" spans="1:24" ht="16.2" thickBot="1" x14ac:dyDescent="0.35">
      <c r="A28" s="94"/>
      <c r="B28" s="94"/>
      <c r="C28" s="100">
        <v>46174</v>
      </c>
      <c r="D28" s="1" t="s">
        <v>15</v>
      </c>
      <c r="E28" s="101">
        <v>450</v>
      </c>
      <c r="F28" s="102">
        <v>5000</v>
      </c>
      <c r="G28" s="102">
        <f>F28*0.23</f>
        <v>1150</v>
      </c>
      <c r="H28" s="102">
        <f>SUM(F28:G28)</f>
        <v>6150</v>
      </c>
      <c r="K28" s="185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99"/>
    </row>
    <row r="29" spans="1:24" ht="15.6" customHeight="1" x14ac:dyDescent="0.3">
      <c r="A29" s="94"/>
      <c r="B29" s="94"/>
      <c r="C29" s="100">
        <v>46175</v>
      </c>
      <c r="D29" s="1" t="s">
        <v>16</v>
      </c>
      <c r="E29" s="101">
        <v>451</v>
      </c>
      <c r="F29" s="102">
        <v>1000</v>
      </c>
      <c r="G29" s="102">
        <f t="shared" ref="G29:G36" si="3">F29*0.23</f>
        <v>230</v>
      </c>
      <c r="H29" s="102">
        <f t="shared" ref="H29:H36" si="4">SUM(F29:G29)</f>
        <v>1230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X29" s="113"/>
    </row>
    <row r="30" spans="1:24" ht="15.6" customHeight="1" x14ac:dyDescent="0.3">
      <c r="A30" s="94"/>
      <c r="B30" s="94"/>
      <c r="C30" s="100">
        <v>46178</v>
      </c>
      <c r="D30" s="1" t="s">
        <v>17</v>
      </c>
      <c r="E30" s="101">
        <v>452</v>
      </c>
      <c r="F30" s="102">
        <v>450</v>
      </c>
      <c r="G30" s="102">
        <f t="shared" si="3"/>
        <v>103.5</v>
      </c>
      <c r="H30" s="102">
        <f t="shared" si="4"/>
        <v>553.5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X30" s="112"/>
    </row>
    <row r="31" spans="1:24" ht="15.6" x14ac:dyDescent="0.3">
      <c r="A31" s="94"/>
      <c r="B31" s="94"/>
      <c r="C31" s="100">
        <v>46179</v>
      </c>
      <c r="D31" s="1" t="s">
        <v>16</v>
      </c>
      <c r="E31" s="101">
        <v>253</v>
      </c>
      <c r="F31" s="102">
        <v>700</v>
      </c>
      <c r="G31" s="102">
        <f>F31*0.23</f>
        <v>161</v>
      </c>
      <c r="H31" s="102">
        <f t="shared" si="4"/>
        <v>861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X31" s="112"/>
    </row>
    <row r="32" spans="1:24" ht="15.6" customHeight="1" x14ac:dyDescent="0.3">
      <c r="A32" s="94"/>
      <c r="B32" s="94"/>
      <c r="C32" s="114">
        <v>46182</v>
      </c>
      <c r="D32" s="115" t="s">
        <v>15</v>
      </c>
      <c r="E32" s="116">
        <v>258</v>
      </c>
      <c r="F32" s="117">
        <v>650</v>
      </c>
      <c r="G32" s="117">
        <f>F32*0.23</f>
        <v>149.5</v>
      </c>
      <c r="H32" s="117">
        <f t="shared" si="4"/>
        <v>799.5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ht="15.6" customHeight="1" x14ac:dyDescent="0.3">
      <c r="A33" s="94"/>
      <c r="B33" s="94"/>
      <c r="C33" s="100">
        <v>46183</v>
      </c>
      <c r="D33" s="1" t="s">
        <v>16</v>
      </c>
      <c r="E33" s="101">
        <v>12</v>
      </c>
      <c r="F33" s="102">
        <v>45</v>
      </c>
      <c r="G33" s="102">
        <f t="shared" si="3"/>
        <v>10.35</v>
      </c>
      <c r="H33" s="102">
        <f t="shared" si="4"/>
        <v>55.35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2" ht="15.6" x14ac:dyDescent="0.3">
      <c r="A34" s="94"/>
      <c r="B34" s="94"/>
      <c r="C34" s="100">
        <v>46183</v>
      </c>
      <c r="D34" s="1" t="s">
        <v>17</v>
      </c>
      <c r="E34" s="101">
        <v>200</v>
      </c>
      <c r="F34" s="102">
        <v>600</v>
      </c>
      <c r="G34" s="102">
        <f t="shared" si="3"/>
        <v>138</v>
      </c>
      <c r="H34" s="102">
        <f t="shared" si="4"/>
        <v>738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2" ht="15.6" x14ac:dyDescent="0.3">
      <c r="A35" s="94"/>
      <c r="B35" s="94"/>
      <c r="C35" s="100">
        <v>46187</v>
      </c>
      <c r="D35" s="1" t="s">
        <v>15</v>
      </c>
      <c r="E35" s="101">
        <v>276</v>
      </c>
      <c r="F35" s="102">
        <v>440</v>
      </c>
      <c r="G35" s="102">
        <f t="shared" si="3"/>
        <v>101.2</v>
      </c>
      <c r="H35" s="102">
        <f t="shared" si="4"/>
        <v>541.20000000000005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ht="15.6" x14ac:dyDescent="0.3">
      <c r="A36" s="94"/>
      <c r="B36" s="94"/>
      <c r="C36" s="100"/>
      <c r="D36" s="1"/>
      <c r="E36" s="101"/>
      <c r="F36" s="102"/>
      <c r="G36" s="102">
        <f t="shared" si="3"/>
        <v>0</v>
      </c>
      <c r="H36" s="102">
        <f t="shared" si="4"/>
        <v>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2" ht="15" customHeight="1" thickBot="1" x14ac:dyDescent="0.35">
      <c r="A37" s="94"/>
      <c r="B37" s="94"/>
      <c r="C37" s="1"/>
      <c r="D37" s="1"/>
      <c r="E37" s="106"/>
      <c r="F37" s="107">
        <f>SUM(F28:F36)</f>
        <v>8885</v>
      </c>
      <c r="G37" s="107">
        <f>SUM(G28:G36)</f>
        <v>2043.55</v>
      </c>
      <c r="H37" s="107">
        <f>SUM(H28:H36)</f>
        <v>10928.550000000001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ht="15" customHeight="1" x14ac:dyDescent="0.3">
      <c r="A38" s="94"/>
      <c r="B38" s="94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16.2" thickBot="1" x14ac:dyDescent="0.35">
      <c r="A39" s="94"/>
      <c r="B39" s="94"/>
      <c r="C39" s="168" t="s">
        <v>77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2" ht="15.6" x14ac:dyDescent="0.3">
      <c r="A40" s="94"/>
      <c r="B40" s="94"/>
      <c r="C40" s="97" t="s">
        <v>2</v>
      </c>
      <c r="D40" s="97" t="s">
        <v>14</v>
      </c>
      <c r="E40" s="98" t="s">
        <v>12</v>
      </c>
      <c r="F40" s="99" t="s">
        <v>5</v>
      </c>
      <c r="G40" s="99" t="s">
        <v>6</v>
      </c>
      <c r="H40" s="99" t="s">
        <v>7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2" ht="15.6" x14ac:dyDescent="0.3">
      <c r="B41" s="94"/>
      <c r="C41" s="118">
        <v>46178</v>
      </c>
      <c r="D41" s="119" t="s">
        <v>15</v>
      </c>
      <c r="E41" s="120">
        <v>201</v>
      </c>
      <c r="F41" s="38">
        <v>1000</v>
      </c>
      <c r="G41" s="121">
        <f>F41*0.23</f>
        <v>230</v>
      </c>
      <c r="H41" s="121">
        <f>F41+G41</f>
        <v>1230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2" ht="16.2" thickBot="1" x14ac:dyDescent="0.35">
      <c r="A42" s="94"/>
      <c r="B42" s="94"/>
      <c r="C42" s="1"/>
      <c r="D42" s="1"/>
      <c r="E42" s="106"/>
      <c r="F42" s="111"/>
      <c r="G42" s="111"/>
      <c r="H42" s="111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2" s="10" customFormat="1" ht="15" customHeight="1" x14ac:dyDescent="0.3">
      <c r="I43" s="94"/>
      <c r="J43" s="94"/>
    </row>
    <row r="44" spans="1:22" s="10" customFormat="1" ht="15" customHeight="1" x14ac:dyDescent="0.3">
      <c r="A44" s="122" t="e" vm="1">
        <v>#VALUE!</v>
      </c>
      <c r="C44" s="175" t="e" vm="1">
        <v>#VALUE!</v>
      </c>
      <c r="D44" s="175"/>
      <c r="E44" s="175"/>
      <c r="F44" s="175"/>
      <c r="G44" s="175"/>
      <c r="H44" s="175"/>
      <c r="I44" s="94"/>
      <c r="J44" s="94"/>
      <c r="K44" s="175" t="e" vm="1">
        <v>#VALUE!</v>
      </c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</row>
    <row r="45" spans="1:22" ht="15" customHeight="1" x14ac:dyDescent="0.3">
      <c r="K45" s="197"/>
      <c r="L45" s="197"/>
      <c r="M45" s="197"/>
      <c r="N45" s="197"/>
      <c r="O45" s="197"/>
      <c r="P45" s="197"/>
      <c r="Q45" s="197"/>
      <c r="R45" s="197"/>
      <c r="S45" s="197"/>
      <c r="T45" s="197"/>
      <c r="U45" s="197"/>
      <c r="V45" s="197"/>
    </row>
  </sheetData>
  <mergeCells count="24">
    <mergeCell ref="K45:V45"/>
    <mergeCell ref="K44:V44"/>
    <mergeCell ref="C6:E6"/>
    <mergeCell ref="C26:E26"/>
    <mergeCell ref="V27:V28"/>
    <mergeCell ref="V24:V25"/>
    <mergeCell ref="V21:V23"/>
    <mergeCell ref="V15:V16"/>
    <mergeCell ref="V12:V13"/>
    <mergeCell ref="A3:A4"/>
    <mergeCell ref="K3:V4"/>
    <mergeCell ref="C44:H44"/>
    <mergeCell ref="C3:H4"/>
    <mergeCell ref="K12:U13"/>
    <mergeCell ref="K15:U16"/>
    <mergeCell ref="K6:U6"/>
    <mergeCell ref="K24:U25"/>
    <mergeCell ref="K27:U28"/>
    <mergeCell ref="V7:V9"/>
    <mergeCell ref="K7:U8"/>
    <mergeCell ref="K9:U10"/>
    <mergeCell ref="K18:U20"/>
    <mergeCell ref="K22:U22"/>
    <mergeCell ref="V18:V20"/>
  </mergeCells>
  <pageMargins left="0.25" right="0.25" top="0.75" bottom="0.75" header="0.3" footer="0.3"/>
  <pageSetup paperSize="9" scale="91" orientation="portrait" r:id="rId1"/>
  <colBreaks count="3" manualBreakCount="3">
    <brk id="1" max="43" man="1"/>
    <brk id="9" max="43" man="1"/>
    <brk id="26" max="4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8D03-D666-49EC-8E84-6D256238CE3B}">
  <sheetPr>
    <tabColor theme="4" tint="0.59999389629810485"/>
  </sheetPr>
  <dimension ref="A1:O101"/>
  <sheetViews>
    <sheetView zoomScale="95" zoomScaleNormal="95" zoomScaleSheetLayoutView="40" workbookViewId="0">
      <selection activeCell="G11" sqref="G11"/>
    </sheetView>
  </sheetViews>
  <sheetFormatPr defaultRowHeight="14.4" x14ac:dyDescent="0.3"/>
  <cols>
    <col min="1" max="1" width="2.6640625" style="10" customWidth="1"/>
    <col min="2" max="2" width="11.109375" bestFit="1" customWidth="1"/>
    <col min="3" max="3" width="22" customWidth="1"/>
    <col min="4" max="4" width="10.44140625" customWidth="1"/>
    <col min="5" max="5" width="10.6640625" customWidth="1"/>
    <col min="6" max="6" width="22.33203125" customWidth="1"/>
    <col min="7" max="7" width="10.44140625" bestFit="1" customWidth="1"/>
    <col min="8" max="8" width="2.88671875" style="10" customWidth="1"/>
    <col min="9" max="15" width="8.88671875" style="10"/>
  </cols>
  <sheetData>
    <row r="1" spans="2:8" ht="15" thickBot="1" x14ac:dyDescent="0.35">
      <c r="B1" s="10"/>
      <c r="C1" s="10"/>
      <c r="D1" s="10"/>
      <c r="E1" s="10"/>
      <c r="F1" s="10"/>
      <c r="G1" s="10"/>
    </row>
    <row r="2" spans="2:8" ht="14.4" customHeight="1" x14ac:dyDescent="0.3">
      <c r="B2" s="200" t="s">
        <v>60</v>
      </c>
      <c r="C2" s="201"/>
      <c r="D2" s="201"/>
      <c r="E2" s="201"/>
      <c r="F2" s="201"/>
      <c r="G2" s="202"/>
    </row>
    <row r="3" spans="2:8" ht="16.2" thickBot="1" x14ac:dyDescent="0.35">
      <c r="B3" s="203"/>
      <c r="C3" s="204"/>
      <c r="D3" s="204"/>
      <c r="E3" s="204"/>
      <c r="F3" s="204"/>
      <c r="G3" s="205"/>
      <c r="H3" s="125"/>
    </row>
    <row r="4" spans="2:8" ht="15" thickBot="1" x14ac:dyDescent="0.35">
      <c r="B4" s="126" t="s">
        <v>2</v>
      </c>
      <c r="C4" s="127" t="s">
        <v>18</v>
      </c>
      <c r="D4" s="127" t="s">
        <v>19</v>
      </c>
      <c r="E4" s="127" t="s">
        <v>2</v>
      </c>
      <c r="F4" s="127" t="s">
        <v>18</v>
      </c>
      <c r="G4" s="128" t="s">
        <v>19</v>
      </c>
    </row>
    <row r="5" spans="2:8" s="10" customFormat="1" ht="15" thickBot="1" x14ac:dyDescent="0.35">
      <c r="B5" s="129"/>
      <c r="C5" s="129"/>
      <c r="D5" s="129"/>
      <c r="E5" s="129"/>
      <c r="F5" s="129"/>
      <c r="G5" s="129"/>
    </row>
    <row r="6" spans="2:8" ht="18" x14ac:dyDescent="0.35">
      <c r="B6" s="130"/>
      <c r="C6" s="131" t="s">
        <v>20</v>
      </c>
      <c r="D6" s="131" t="s">
        <v>21</v>
      </c>
      <c r="E6" s="131"/>
      <c r="F6" s="132"/>
      <c r="G6" s="133"/>
    </row>
    <row r="7" spans="2:8" x14ac:dyDescent="0.3">
      <c r="B7" s="209" t="s">
        <v>22</v>
      </c>
      <c r="C7" s="210"/>
      <c r="D7" s="210"/>
      <c r="E7" s="210"/>
      <c r="F7" s="210"/>
      <c r="G7" s="211"/>
    </row>
    <row r="8" spans="2:8" x14ac:dyDescent="0.3">
      <c r="B8" s="134"/>
      <c r="D8" s="135"/>
      <c r="E8" s="136">
        <v>46203</v>
      </c>
      <c r="F8" t="s">
        <v>23</v>
      </c>
      <c r="G8" s="137">
        <f>'Day Books'!F18</f>
        <v>30960</v>
      </c>
    </row>
    <row r="9" spans="2:8" x14ac:dyDescent="0.3">
      <c r="B9" s="134">
        <v>46203</v>
      </c>
      <c r="C9" t="s">
        <v>24</v>
      </c>
      <c r="D9" s="138">
        <f>D10-SUM(D8)</f>
        <v>30960</v>
      </c>
      <c r="E9" s="136"/>
      <c r="G9" s="12"/>
    </row>
    <row r="10" spans="2:8" ht="15" thickBot="1" x14ac:dyDescent="0.35">
      <c r="B10" s="134"/>
      <c r="D10" s="139">
        <f>G10</f>
        <v>30960</v>
      </c>
      <c r="E10" s="136"/>
      <c r="G10" s="140">
        <f>G8</f>
        <v>30960</v>
      </c>
    </row>
    <row r="11" spans="2:8" x14ac:dyDescent="0.3">
      <c r="B11" s="134"/>
      <c r="D11" s="135"/>
      <c r="E11" s="136">
        <v>46204</v>
      </c>
      <c r="F11" t="s">
        <v>25</v>
      </c>
      <c r="G11" s="137">
        <f>D9</f>
        <v>30960</v>
      </c>
    </row>
    <row r="12" spans="2:8" x14ac:dyDescent="0.3">
      <c r="B12" s="134"/>
      <c r="E12" s="136"/>
      <c r="G12" s="137"/>
    </row>
    <row r="13" spans="2:8" x14ac:dyDescent="0.3">
      <c r="B13" s="209" t="s">
        <v>26</v>
      </c>
      <c r="C13" s="210"/>
      <c r="D13" s="210"/>
      <c r="E13" s="210"/>
      <c r="F13" s="210"/>
      <c r="G13" s="211"/>
    </row>
    <row r="14" spans="2:8" x14ac:dyDescent="0.3">
      <c r="B14" s="134">
        <v>46203</v>
      </c>
      <c r="C14" t="s">
        <v>14</v>
      </c>
      <c r="D14" s="141">
        <f>'Day Books'!G37</f>
        <v>2043.55</v>
      </c>
      <c r="E14" s="136">
        <v>46203</v>
      </c>
      <c r="F14" t="s">
        <v>23</v>
      </c>
      <c r="G14" s="137">
        <f>'Day Books'!G18</f>
        <v>7120.8</v>
      </c>
    </row>
    <row r="15" spans="2:8" x14ac:dyDescent="0.3">
      <c r="B15" s="134">
        <v>46203</v>
      </c>
      <c r="C15" t="s">
        <v>27</v>
      </c>
      <c r="D15" s="142">
        <f>'Day Books'!G23</f>
        <v>138</v>
      </c>
      <c r="E15" s="136">
        <v>46203</v>
      </c>
      <c r="F15" t="s">
        <v>28</v>
      </c>
      <c r="G15" s="137">
        <f>'Day Books'!G41</f>
        <v>230</v>
      </c>
    </row>
    <row r="16" spans="2:8" x14ac:dyDescent="0.3">
      <c r="B16" s="134">
        <v>46203</v>
      </c>
      <c r="C16" t="s">
        <v>24</v>
      </c>
      <c r="D16" s="141">
        <f>D17-SUM(D14+D15)</f>
        <v>5169.25</v>
      </c>
      <c r="E16" s="136"/>
      <c r="G16" s="12"/>
    </row>
    <row r="17" spans="2:7" ht="15" thickBot="1" x14ac:dyDescent="0.35">
      <c r="B17" s="134"/>
      <c r="D17" s="143">
        <f>G17</f>
        <v>7350.8</v>
      </c>
      <c r="E17" s="136"/>
      <c r="G17" s="140">
        <f>SUM(G14:G15)</f>
        <v>7350.8</v>
      </c>
    </row>
    <row r="18" spans="2:7" x14ac:dyDescent="0.3">
      <c r="B18" s="134"/>
      <c r="E18" s="136">
        <v>46204</v>
      </c>
      <c r="F18" t="s">
        <v>25</v>
      </c>
      <c r="G18" s="137">
        <f>D16</f>
        <v>5169.25</v>
      </c>
    </row>
    <row r="19" spans="2:7" x14ac:dyDescent="0.3">
      <c r="B19" s="134"/>
      <c r="E19" s="136"/>
      <c r="G19" s="137"/>
    </row>
    <row r="20" spans="2:7" x14ac:dyDescent="0.3">
      <c r="B20" s="209" t="s">
        <v>29</v>
      </c>
      <c r="C20" s="210"/>
      <c r="D20" s="210"/>
      <c r="E20" s="210"/>
      <c r="F20" s="210"/>
      <c r="G20" s="211"/>
    </row>
    <row r="21" spans="2:7" x14ac:dyDescent="0.3">
      <c r="B21" s="134">
        <v>46203</v>
      </c>
      <c r="C21" t="s">
        <v>23</v>
      </c>
      <c r="D21" s="141">
        <f>'Day Books'!F23</f>
        <v>600</v>
      </c>
      <c r="E21" s="136"/>
      <c r="G21" s="137"/>
    </row>
    <row r="22" spans="2:7" x14ac:dyDescent="0.3">
      <c r="B22" s="134"/>
      <c r="D22" s="142"/>
      <c r="E22" s="136"/>
      <c r="G22" s="137"/>
    </row>
    <row r="23" spans="2:7" x14ac:dyDescent="0.3">
      <c r="B23" s="134"/>
      <c r="D23" s="142"/>
      <c r="E23" s="136"/>
      <c r="G23" s="12"/>
    </row>
    <row r="24" spans="2:7" x14ac:dyDescent="0.3">
      <c r="B24" s="134"/>
      <c r="D24" s="144" t="s">
        <v>30</v>
      </c>
      <c r="E24" s="136"/>
      <c r="G24" s="12"/>
    </row>
    <row r="25" spans="2:7" x14ac:dyDescent="0.3">
      <c r="B25" s="134">
        <v>46203</v>
      </c>
      <c r="C25" t="s">
        <v>14</v>
      </c>
      <c r="D25" s="141">
        <f>'Day Books'!F37</f>
        <v>8885</v>
      </c>
      <c r="E25" s="136"/>
      <c r="G25" s="12"/>
    </row>
    <row r="26" spans="2:7" x14ac:dyDescent="0.3">
      <c r="B26" s="134"/>
      <c r="D26" s="142"/>
      <c r="E26" s="136"/>
      <c r="G26" s="12"/>
    </row>
    <row r="27" spans="2:7" x14ac:dyDescent="0.3">
      <c r="B27" s="209" t="s">
        <v>31</v>
      </c>
      <c r="C27" s="210"/>
      <c r="D27" s="210"/>
      <c r="E27" s="210"/>
      <c r="F27" s="210"/>
      <c r="G27" s="211"/>
    </row>
    <row r="28" spans="2:7" x14ac:dyDescent="0.3">
      <c r="B28" s="134"/>
      <c r="D28" s="142"/>
      <c r="E28" s="136">
        <v>46203</v>
      </c>
      <c r="F28" t="s">
        <v>14</v>
      </c>
      <c r="G28" s="145">
        <f>'Day Books'!F41</f>
        <v>1000</v>
      </c>
    </row>
    <row r="29" spans="2:7" x14ac:dyDescent="0.3">
      <c r="B29" s="134"/>
      <c r="D29" s="142"/>
      <c r="E29" s="136"/>
      <c r="G29" s="12"/>
    </row>
    <row r="30" spans="2:7" x14ac:dyDescent="0.3">
      <c r="B30" s="209" t="s">
        <v>32</v>
      </c>
      <c r="C30" s="210"/>
      <c r="D30" s="210"/>
      <c r="E30" s="210"/>
      <c r="F30" s="210"/>
      <c r="G30" s="211"/>
    </row>
    <row r="31" spans="2:7" x14ac:dyDescent="0.3">
      <c r="B31" s="134">
        <v>46029</v>
      </c>
      <c r="C31" t="s">
        <v>25</v>
      </c>
      <c r="D31" s="146">
        <v>45000</v>
      </c>
      <c r="E31" s="136"/>
      <c r="G31" s="137"/>
    </row>
    <row r="32" spans="2:7" x14ac:dyDescent="0.3">
      <c r="B32" s="134"/>
      <c r="D32" s="142"/>
      <c r="E32" s="136"/>
      <c r="G32" s="137"/>
    </row>
    <row r="33" spans="2:7" x14ac:dyDescent="0.3">
      <c r="B33" s="209" t="s">
        <v>33</v>
      </c>
      <c r="C33" s="210"/>
      <c r="D33" s="210"/>
      <c r="E33" s="210"/>
      <c r="F33" s="210"/>
      <c r="G33" s="211"/>
    </row>
    <row r="34" spans="2:7" x14ac:dyDescent="0.3">
      <c r="B34" s="134">
        <v>46029</v>
      </c>
      <c r="C34" t="s">
        <v>25</v>
      </c>
      <c r="D34" s="141">
        <v>105000</v>
      </c>
      <c r="E34" s="136"/>
      <c r="G34" s="12"/>
    </row>
    <row r="35" spans="2:7" x14ac:dyDescent="0.3">
      <c r="B35" s="134"/>
      <c r="D35" s="142"/>
      <c r="E35" s="136"/>
      <c r="G35" s="12"/>
    </row>
    <row r="36" spans="2:7" x14ac:dyDescent="0.3">
      <c r="B36" s="209" t="s">
        <v>34</v>
      </c>
      <c r="C36" s="210"/>
      <c r="D36" s="210"/>
      <c r="E36" s="210"/>
      <c r="F36" s="210"/>
      <c r="G36" s="211"/>
    </row>
    <row r="37" spans="2:7" x14ac:dyDescent="0.3">
      <c r="B37" s="134"/>
      <c r="D37" s="142"/>
      <c r="E37" s="136">
        <v>46029</v>
      </c>
      <c r="F37" t="s">
        <v>25</v>
      </c>
      <c r="G37" s="145">
        <v>150000</v>
      </c>
    </row>
    <row r="38" spans="2:7" ht="15" thickBot="1" x14ac:dyDescent="0.35">
      <c r="B38" s="147"/>
      <c r="C38" s="148"/>
      <c r="D38" s="149"/>
      <c r="E38" s="150"/>
      <c r="F38" s="148"/>
      <c r="G38" s="151"/>
    </row>
    <row r="39" spans="2:7" s="10" customFormat="1" ht="9.6" customHeight="1" x14ac:dyDescent="0.3">
      <c r="B39" s="152"/>
      <c r="E39" s="152"/>
    </row>
    <row r="40" spans="2:7" s="10" customFormat="1" x14ac:dyDescent="0.3">
      <c r="B40" s="175" t="e" vm="1">
        <v>#VALUE!</v>
      </c>
      <c r="C40" s="175"/>
      <c r="D40" s="175"/>
      <c r="E40" s="175"/>
      <c r="F40" s="175"/>
      <c r="G40" s="175"/>
    </row>
    <row r="41" spans="2:7" s="10" customFormat="1" ht="8.4" customHeight="1" thickBot="1" x14ac:dyDescent="0.35">
      <c r="B41" s="152"/>
      <c r="E41" s="152"/>
    </row>
    <row r="42" spans="2:7" ht="18" x14ac:dyDescent="0.35">
      <c r="B42" s="206" t="s">
        <v>35</v>
      </c>
      <c r="C42" s="207"/>
      <c r="D42" s="207"/>
      <c r="E42" s="207"/>
      <c r="F42" s="207"/>
      <c r="G42" s="208"/>
    </row>
    <row r="43" spans="2:7" x14ac:dyDescent="0.3">
      <c r="B43" s="134"/>
      <c r="D43" s="153" t="s">
        <v>36</v>
      </c>
      <c r="E43" s="136"/>
      <c r="G43" s="12"/>
    </row>
    <row r="44" spans="2:7" x14ac:dyDescent="0.3">
      <c r="B44" s="134">
        <f>'Day Books'!C8</f>
        <v>46174</v>
      </c>
      <c r="C44" t="s">
        <v>37</v>
      </c>
      <c r="D44" s="141">
        <f>'Day Books'!H8</f>
        <v>1476</v>
      </c>
      <c r="E44" s="136">
        <f>'Day Books'!C23</f>
        <v>46176</v>
      </c>
      <c r="F44" t="s">
        <v>27</v>
      </c>
      <c r="G44" s="145">
        <f>'Day Books'!H23</f>
        <v>738</v>
      </c>
    </row>
    <row r="45" spans="2:7" x14ac:dyDescent="0.3">
      <c r="B45" s="134">
        <f>'Day Books'!C12</f>
        <v>46182</v>
      </c>
      <c r="C45" t="s">
        <v>37</v>
      </c>
      <c r="D45" s="141">
        <f>'Day Books'!H12</f>
        <v>5535</v>
      </c>
      <c r="E45" s="136"/>
      <c r="G45" s="12"/>
    </row>
    <row r="46" spans="2:7" x14ac:dyDescent="0.3">
      <c r="B46" s="134">
        <f>'Day Books'!C15</f>
        <v>46187</v>
      </c>
      <c r="C46" t="s">
        <v>37</v>
      </c>
      <c r="D46" s="141">
        <f>'Day Books'!H15</f>
        <v>8610</v>
      </c>
      <c r="E46" s="136"/>
      <c r="G46" s="12"/>
    </row>
    <row r="47" spans="2:7" x14ac:dyDescent="0.3">
      <c r="B47" s="165">
        <f>'Day Books'!C16</f>
        <v>0</v>
      </c>
      <c r="C47" s="166">
        <f>'Day Books'!D16</f>
        <v>0</v>
      </c>
      <c r="D47" s="167">
        <f>'Day Books'!H16</f>
        <v>0</v>
      </c>
      <c r="E47" s="136">
        <v>46203</v>
      </c>
      <c r="F47" t="s">
        <v>24</v>
      </c>
      <c r="G47" s="137">
        <f>G48-SUM(G44:G46)</f>
        <v>14883</v>
      </c>
    </row>
    <row r="48" spans="2:7" ht="15" thickBot="1" x14ac:dyDescent="0.35">
      <c r="B48" s="134"/>
      <c r="D48" s="143">
        <f>SUM(D44:D47)</f>
        <v>15621</v>
      </c>
      <c r="E48" s="136"/>
      <c r="G48" s="140">
        <f>D48</f>
        <v>15621</v>
      </c>
    </row>
    <row r="49" spans="2:7" x14ac:dyDescent="0.3">
      <c r="B49" s="134">
        <v>46204</v>
      </c>
      <c r="C49" t="s">
        <v>25</v>
      </c>
      <c r="D49" s="141">
        <f>G47</f>
        <v>14883</v>
      </c>
      <c r="E49" s="136"/>
      <c r="G49" s="12"/>
    </row>
    <row r="50" spans="2:7" x14ac:dyDescent="0.3">
      <c r="B50" s="134"/>
      <c r="D50" s="141"/>
      <c r="E50" s="136"/>
      <c r="G50" s="12"/>
    </row>
    <row r="51" spans="2:7" x14ac:dyDescent="0.3">
      <c r="B51" s="134"/>
      <c r="E51" s="136"/>
      <c r="G51" s="12"/>
    </row>
    <row r="52" spans="2:7" x14ac:dyDescent="0.3">
      <c r="B52" s="134"/>
      <c r="D52" s="153" t="s">
        <v>38</v>
      </c>
      <c r="E52" s="136"/>
      <c r="G52" s="12"/>
    </row>
    <row r="53" spans="2:7" x14ac:dyDescent="0.3">
      <c r="B53" s="134">
        <f>'Day Books'!C9</f>
        <v>46175</v>
      </c>
      <c r="C53" t="s">
        <v>37</v>
      </c>
      <c r="D53" s="141">
        <f>'Day Books'!H9</f>
        <v>4920</v>
      </c>
      <c r="E53" s="136"/>
      <c r="G53" s="12"/>
    </row>
    <row r="54" spans="2:7" x14ac:dyDescent="0.3">
      <c r="B54" s="134">
        <f>'Day Books'!C11</f>
        <v>46179</v>
      </c>
      <c r="C54" t="s">
        <v>37</v>
      </c>
      <c r="D54" s="141">
        <f>'Day Books'!H11</f>
        <v>12300</v>
      </c>
      <c r="E54" s="136"/>
      <c r="G54" s="12"/>
    </row>
    <row r="55" spans="2:7" x14ac:dyDescent="0.3">
      <c r="B55" s="134"/>
      <c r="D55" s="142"/>
      <c r="E55" s="136">
        <v>46203</v>
      </c>
      <c r="F55" t="s">
        <v>24</v>
      </c>
      <c r="G55" s="137">
        <f>G56-SUM(G53:G54)</f>
        <v>17220</v>
      </c>
    </row>
    <row r="56" spans="2:7" ht="15" thickBot="1" x14ac:dyDescent="0.35">
      <c r="B56" s="134"/>
      <c r="D56" s="143">
        <f>SUM(D53:D54)</f>
        <v>17220</v>
      </c>
      <c r="E56" s="136"/>
      <c r="G56" s="140">
        <f>D56</f>
        <v>17220</v>
      </c>
    </row>
    <row r="57" spans="2:7" x14ac:dyDescent="0.3">
      <c r="B57" s="134">
        <v>46204</v>
      </c>
      <c r="C57" t="s">
        <v>25</v>
      </c>
      <c r="D57" s="141">
        <f>G55</f>
        <v>17220</v>
      </c>
      <c r="E57" s="136"/>
      <c r="G57" s="12"/>
    </row>
    <row r="58" spans="2:7" x14ac:dyDescent="0.3">
      <c r="B58" s="134"/>
      <c r="D58" s="142"/>
      <c r="E58" s="136"/>
      <c r="G58" s="12"/>
    </row>
    <row r="59" spans="2:7" x14ac:dyDescent="0.3">
      <c r="B59" s="134"/>
      <c r="D59" s="153" t="s">
        <v>39</v>
      </c>
      <c r="E59" s="136"/>
      <c r="G59" s="12"/>
    </row>
    <row r="60" spans="2:7" x14ac:dyDescent="0.3">
      <c r="B60" s="134">
        <f>'Day Books'!C10</f>
        <v>46178</v>
      </c>
      <c r="C60" t="s">
        <v>37</v>
      </c>
      <c r="D60" s="141">
        <f>'Day Books'!H10</f>
        <v>3690</v>
      </c>
      <c r="E60" s="136"/>
      <c r="G60" s="12"/>
    </row>
    <row r="61" spans="2:7" x14ac:dyDescent="0.3">
      <c r="B61" s="134">
        <f>'Day Books'!C13</f>
        <v>46183</v>
      </c>
      <c r="C61" t="s">
        <v>37</v>
      </c>
      <c r="D61" s="141">
        <f>'Day Books'!H13</f>
        <v>319.8</v>
      </c>
      <c r="E61" s="136"/>
      <c r="G61" s="12"/>
    </row>
    <row r="62" spans="2:7" x14ac:dyDescent="0.3">
      <c r="B62" s="134">
        <f>'Day Books'!C14</f>
        <v>46185</v>
      </c>
      <c r="C62" t="s">
        <v>37</v>
      </c>
      <c r="D62" s="141">
        <f>'Day Books'!H14</f>
        <v>1230</v>
      </c>
      <c r="E62" s="136"/>
      <c r="G62" s="12"/>
    </row>
    <row r="63" spans="2:7" x14ac:dyDescent="0.3">
      <c r="B63" s="134"/>
      <c r="D63" s="141"/>
      <c r="E63" s="136">
        <v>46203</v>
      </c>
      <c r="F63" t="s">
        <v>24</v>
      </c>
      <c r="G63" s="137">
        <f>G64-SUM(G60:G62)</f>
        <v>5239.8</v>
      </c>
    </row>
    <row r="64" spans="2:7" ht="15" thickBot="1" x14ac:dyDescent="0.35">
      <c r="B64" s="134"/>
      <c r="D64" s="143">
        <f>SUM(D60:D62)</f>
        <v>5239.8</v>
      </c>
      <c r="E64" s="136"/>
      <c r="G64" s="140">
        <f>D64</f>
        <v>5239.8</v>
      </c>
    </row>
    <row r="65" spans="2:7" ht="15" thickBot="1" x14ac:dyDescent="0.35">
      <c r="B65" s="147">
        <v>46204</v>
      </c>
      <c r="C65" s="148" t="s">
        <v>25</v>
      </c>
      <c r="D65" s="154">
        <f>G63</f>
        <v>5239.8</v>
      </c>
      <c r="E65" s="150"/>
      <c r="F65" s="148"/>
      <c r="G65" s="151"/>
    </row>
    <row r="66" spans="2:7" s="10" customFormat="1" ht="15" thickBot="1" x14ac:dyDescent="0.35">
      <c r="B66" s="152"/>
      <c r="E66" s="152"/>
    </row>
    <row r="67" spans="2:7" ht="18" x14ac:dyDescent="0.35">
      <c r="B67" s="206" t="s">
        <v>40</v>
      </c>
      <c r="C67" s="207"/>
      <c r="D67" s="207"/>
      <c r="E67" s="207"/>
      <c r="F67" s="207"/>
      <c r="G67" s="208"/>
    </row>
    <row r="68" spans="2:7" x14ac:dyDescent="0.3">
      <c r="B68" s="134"/>
      <c r="D68" s="153" t="s">
        <v>41</v>
      </c>
      <c r="E68" s="136"/>
      <c r="G68" s="12"/>
    </row>
    <row r="69" spans="2:7" x14ac:dyDescent="0.3">
      <c r="B69" s="155">
        <f>'Day Books'!C41</f>
        <v>46178</v>
      </c>
      <c r="C69" s="156" t="s">
        <v>28</v>
      </c>
      <c r="D69" s="157">
        <f>'Day Books'!H41</f>
        <v>1230</v>
      </c>
      <c r="E69" s="136">
        <f>'Day Books'!C28</f>
        <v>46174</v>
      </c>
      <c r="F69" t="s">
        <v>42</v>
      </c>
      <c r="G69" s="137">
        <f>'Day Books'!H28</f>
        <v>6150</v>
      </c>
    </row>
    <row r="70" spans="2:7" x14ac:dyDescent="0.3">
      <c r="B70" s="134"/>
      <c r="D70" s="142"/>
      <c r="E70" s="30"/>
      <c r="F70" s="123"/>
      <c r="G70" s="35"/>
    </row>
    <row r="71" spans="2:7" x14ac:dyDescent="0.3">
      <c r="B71" s="134">
        <v>46203</v>
      </c>
      <c r="C71" t="s">
        <v>24</v>
      </c>
      <c r="D71" s="159">
        <f>D72-SUM(D69:D70)</f>
        <v>5461.2</v>
      </c>
      <c r="E71" s="136">
        <f>'Day Books'!C35</f>
        <v>46187</v>
      </c>
      <c r="F71" t="s">
        <v>42</v>
      </c>
      <c r="G71" s="137">
        <f>'Day Books'!H35</f>
        <v>541.20000000000005</v>
      </c>
    </row>
    <row r="72" spans="2:7" ht="15" thickBot="1" x14ac:dyDescent="0.35">
      <c r="B72" s="134"/>
      <c r="D72" s="143">
        <f>G72</f>
        <v>6691.2</v>
      </c>
      <c r="E72" s="136"/>
      <c r="G72" s="140">
        <f>SUM(G69:G71)</f>
        <v>6691.2</v>
      </c>
    </row>
    <row r="73" spans="2:7" x14ac:dyDescent="0.3">
      <c r="B73" s="134"/>
      <c r="D73" s="142"/>
      <c r="E73" s="136">
        <v>46204</v>
      </c>
      <c r="F73" t="s">
        <v>25</v>
      </c>
      <c r="G73" s="160">
        <f>D71</f>
        <v>5461.2</v>
      </c>
    </row>
    <row r="74" spans="2:7" x14ac:dyDescent="0.3">
      <c r="B74" s="134"/>
      <c r="E74" s="136"/>
      <c r="G74" s="12"/>
    </row>
    <row r="75" spans="2:7" x14ac:dyDescent="0.3">
      <c r="B75" s="134"/>
      <c r="D75" s="153" t="s">
        <v>43</v>
      </c>
      <c r="E75" s="136"/>
      <c r="G75" s="12"/>
    </row>
    <row r="76" spans="2:7" x14ac:dyDescent="0.3">
      <c r="B76" s="134"/>
      <c r="D76" s="142"/>
      <c r="E76" s="136">
        <f>'Day Books'!C29</f>
        <v>46175</v>
      </c>
      <c r="F76" t="s">
        <v>42</v>
      </c>
      <c r="G76" s="137">
        <f>'Day Books'!H29</f>
        <v>1230</v>
      </c>
    </row>
    <row r="77" spans="2:7" x14ac:dyDescent="0.3">
      <c r="B77" s="37"/>
      <c r="C77" s="123"/>
      <c r="D77" s="36"/>
      <c r="E77" s="158">
        <f>'Day Books'!C32</f>
        <v>46182</v>
      </c>
      <c r="F77" s="161" t="s">
        <v>42</v>
      </c>
      <c r="G77" s="162">
        <f>'Day Books'!H32</f>
        <v>799.5</v>
      </c>
    </row>
    <row r="78" spans="2:7" x14ac:dyDescent="0.3">
      <c r="B78" s="134"/>
      <c r="D78" s="142"/>
      <c r="E78" s="136">
        <f>'Day Books'!C31</f>
        <v>46179</v>
      </c>
      <c r="F78" t="s">
        <v>42</v>
      </c>
      <c r="G78" s="137">
        <f>'Day Books'!H31</f>
        <v>861</v>
      </c>
    </row>
    <row r="79" spans="2:7" x14ac:dyDescent="0.3">
      <c r="B79" s="134">
        <v>46203</v>
      </c>
      <c r="C79" t="s">
        <v>24</v>
      </c>
      <c r="D79" s="141">
        <f>D81-D77</f>
        <v>2945.85</v>
      </c>
      <c r="E79" s="136">
        <f>'Day Books'!C33</f>
        <v>46183</v>
      </c>
      <c r="F79" t="s">
        <v>42</v>
      </c>
      <c r="G79" s="137">
        <f>'Day Books'!H33</f>
        <v>55.35</v>
      </c>
    </row>
    <row r="80" spans="2:7" x14ac:dyDescent="0.3">
      <c r="B80" s="134"/>
      <c r="D80" s="142"/>
      <c r="E80" s="136"/>
      <c r="G80" s="12"/>
    </row>
    <row r="81" spans="2:7" ht="15" thickBot="1" x14ac:dyDescent="0.35">
      <c r="B81" s="134"/>
      <c r="D81" s="143">
        <f>G81</f>
        <v>2945.85</v>
      </c>
      <c r="E81" s="136"/>
      <c r="G81" s="140">
        <f>SUM(G76:G79)</f>
        <v>2945.85</v>
      </c>
    </row>
    <row r="82" spans="2:7" x14ac:dyDescent="0.3">
      <c r="B82" s="134"/>
      <c r="D82" s="142"/>
      <c r="E82" s="136">
        <v>46204</v>
      </c>
      <c r="F82" t="s">
        <v>25</v>
      </c>
      <c r="G82" s="137">
        <f>D79</f>
        <v>2945.85</v>
      </c>
    </row>
    <row r="83" spans="2:7" x14ac:dyDescent="0.3">
      <c r="B83" s="134"/>
      <c r="E83" s="136"/>
      <c r="G83" s="12"/>
    </row>
    <row r="84" spans="2:7" x14ac:dyDescent="0.3">
      <c r="B84" s="134"/>
      <c r="D84" s="153" t="s">
        <v>44</v>
      </c>
      <c r="E84" s="136"/>
      <c r="G84" s="12"/>
    </row>
    <row r="85" spans="2:7" x14ac:dyDescent="0.3">
      <c r="B85" s="11"/>
      <c r="D85" s="146"/>
      <c r="E85" s="136">
        <f>'Day Books'!C30</f>
        <v>46178</v>
      </c>
      <c r="F85" t="s">
        <v>42</v>
      </c>
      <c r="G85" s="137">
        <f>'Day Books'!H30</f>
        <v>553.5</v>
      </c>
    </row>
    <row r="86" spans="2:7" x14ac:dyDescent="0.3">
      <c r="B86" s="11"/>
      <c r="D86" s="146"/>
      <c r="E86" s="136">
        <f>'Day Books'!C34</f>
        <v>46183</v>
      </c>
      <c r="F86" t="s">
        <v>42</v>
      </c>
      <c r="G86" s="137">
        <f>'Day Books'!H34</f>
        <v>738</v>
      </c>
    </row>
    <row r="87" spans="2:7" x14ac:dyDescent="0.3">
      <c r="B87" s="163">
        <v>46203</v>
      </c>
      <c r="C87" t="s">
        <v>24</v>
      </c>
      <c r="D87" s="146">
        <f>D88-SUM(D85:D86)</f>
        <v>1291.5</v>
      </c>
      <c r="E87" s="136"/>
      <c r="G87" s="12"/>
    </row>
    <row r="88" spans="2:7" ht="15" thickBot="1" x14ac:dyDescent="0.35">
      <c r="B88" s="11"/>
      <c r="D88" s="164">
        <f>G88</f>
        <v>1291.5</v>
      </c>
      <c r="E88" s="136"/>
      <c r="G88" s="140">
        <f>SUM(G85:G86)</f>
        <v>1291.5</v>
      </c>
    </row>
    <row r="89" spans="2:7" x14ac:dyDescent="0.3">
      <c r="B89" s="11"/>
      <c r="D89" s="142"/>
      <c r="E89" s="136">
        <v>46204</v>
      </c>
      <c r="F89" t="s">
        <v>25</v>
      </c>
      <c r="G89" s="137">
        <f>D87</f>
        <v>1291.5</v>
      </c>
    </row>
    <row r="90" spans="2:7" ht="15" thickBot="1" x14ac:dyDescent="0.35">
      <c r="B90" s="13"/>
      <c r="C90" s="148"/>
      <c r="D90" s="149"/>
      <c r="E90" s="150"/>
      <c r="F90" s="148"/>
      <c r="G90" s="151"/>
    </row>
    <row r="91" spans="2:7" s="10" customFormat="1" x14ac:dyDescent="0.3">
      <c r="E91" s="152"/>
    </row>
    <row r="92" spans="2:7" s="10" customFormat="1" x14ac:dyDescent="0.3">
      <c r="B92" s="175" t="e" vm="1">
        <v>#VALUE!</v>
      </c>
      <c r="C92" s="175"/>
      <c r="D92" s="175"/>
      <c r="E92" s="175"/>
      <c r="F92" s="175"/>
      <c r="G92" s="175"/>
    </row>
    <row r="93" spans="2:7" s="10" customFormat="1" x14ac:dyDescent="0.3"/>
    <row r="94" spans="2:7" s="10" customFormat="1" x14ac:dyDescent="0.3"/>
    <row r="95" spans="2:7" s="10" customFormat="1" x14ac:dyDescent="0.3"/>
    <row r="96" spans="2:7" s="10" customFormat="1" x14ac:dyDescent="0.3"/>
    <row r="97" s="10" customFormat="1" x14ac:dyDescent="0.3"/>
    <row r="98" s="10" customFormat="1" x14ac:dyDescent="0.3"/>
    <row r="99" s="10" customFormat="1" x14ac:dyDescent="0.3"/>
    <row r="100" s="10" customFormat="1" x14ac:dyDescent="0.3"/>
    <row r="101" s="10" customFormat="1" x14ac:dyDescent="0.3"/>
  </sheetData>
  <sheetProtection sheet="1" objects="1" scenarios="1"/>
  <mergeCells count="12">
    <mergeCell ref="B2:G3"/>
    <mergeCell ref="B42:G42"/>
    <mergeCell ref="B67:G67"/>
    <mergeCell ref="B92:G92"/>
    <mergeCell ref="B13:G13"/>
    <mergeCell ref="B7:G7"/>
    <mergeCell ref="B20:G20"/>
    <mergeCell ref="B27:G27"/>
    <mergeCell ref="B30:G30"/>
    <mergeCell ref="B33:G33"/>
    <mergeCell ref="B36:G36"/>
    <mergeCell ref="B40:G40"/>
  </mergeCells>
  <pageMargins left="0.7" right="0.7" top="0.75" bottom="0.75" header="0.3" footer="0.3"/>
  <pageSetup paperSize="9" scale="90" orientation="portrait" r:id="rId1"/>
  <rowBreaks count="1" manualBreakCount="1">
    <brk id="4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5BCAD-0AB3-4983-AC45-766D69179A6E}">
  <sheetPr>
    <tabColor theme="6" tint="0.39997558519241921"/>
  </sheetPr>
  <dimension ref="A1:AH46"/>
  <sheetViews>
    <sheetView topLeftCell="A5" zoomScale="120" zoomScaleNormal="120" zoomScaleSheetLayoutView="106" workbookViewId="0">
      <selection activeCell="L15" sqref="L15"/>
    </sheetView>
  </sheetViews>
  <sheetFormatPr defaultRowHeight="15" customHeight="1" x14ac:dyDescent="0.3"/>
  <cols>
    <col min="1" max="1" width="2.5546875" style="10" customWidth="1"/>
    <col min="2" max="2" width="33.6640625" customWidth="1"/>
    <col min="3" max="3" width="14.88671875" customWidth="1"/>
    <col min="4" max="4" width="13.88671875" customWidth="1"/>
    <col min="5" max="6" width="1.88671875" style="10" customWidth="1"/>
    <col min="7" max="7" width="2.33203125" style="10" customWidth="1"/>
    <col min="8" max="14" width="8.88671875" style="10"/>
  </cols>
  <sheetData>
    <row r="1" spans="2:34" s="10" customFormat="1" ht="15" customHeight="1" x14ac:dyDescent="0.3"/>
    <row r="2" spans="2:34" s="10" customFormat="1" ht="15" customHeight="1" thickBot="1" x14ac:dyDescent="0.35"/>
    <row r="3" spans="2:34" ht="18" customHeight="1" x14ac:dyDescent="0.3">
      <c r="B3" s="169" t="s">
        <v>61</v>
      </c>
      <c r="C3" s="171" t="s">
        <v>46</v>
      </c>
      <c r="D3" s="173" t="s">
        <v>47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2:34" ht="18" customHeight="1" x14ac:dyDescent="0.3">
      <c r="B4" s="170"/>
      <c r="C4" s="172"/>
      <c r="D4" s="174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2:34" ht="14.4" x14ac:dyDescent="0.3">
      <c r="B5" s="14" t="s">
        <v>48</v>
      </c>
      <c r="C5" s="2"/>
      <c r="D5" s="15">
        <f>'Ledger Accounts'!G11</f>
        <v>30960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</row>
    <row r="6" spans="2:34" ht="14.4" x14ac:dyDescent="0.3">
      <c r="B6" s="16" t="str">
        <f>'Ledger Accounts'!B13</f>
        <v xml:space="preserve"> Vat Account</v>
      </c>
      <c r="C6" s="2"/>
      <c r="D6" s="15">
        <f>'Ledger Accounts'!G18</f>
        <v>5169.25</v>
      </c>
      <c r="K6" s="10" t="s">
        <v>62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2:34" ht="14.4" x14ac:dyDescent="0.3">
      <c r="B7" s="16" t="str">
        <f>'Ledger Accounts'!B20</f>
        <v>Sales Returns Account</v>
      </c>
      <c r="C7" s="2">
        <f>'Ledger Accounts'!D21</f>
        <v>600</v>
      </c>
      <c r="D7" s="15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</row>
    <row r="8" spans="2:34" ht="14.4" x14ac:dyDescent="0.3">
      <c r="B8" s="16" t="str">
        <f>'Ledger Accounts'!D24</f>
        <v>Purchases Account</v>
      </c>
      <c r="C8" s="2">
        <f>'Ledger Accounts'!D25</f>
        <v>8885</v>
      </c>
      <c r="D8" s="15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2:34" ht="14.4" x14ac:dyDescent="0.3">
      <c r="B9" s="16" t="s">
        <v>31</v>
      </c>
      <c r="C9" s="2"/>
      <c r="D9" s="15">
        <f>'Ledger Accounts'!G28</f>
        <v>1000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2:34" ht="14.4" x14ac:dyDescent="0.3">
      <c r="B10" s="16" t="str">
        <f>'Ledger Accounts'!B30</f>
        <v>Bank Account</v>
      </c>
      <c r="C10" s="2">
        <f>'Ledger Accounts'!D31</f>
        <v>45000</v>
      </c>
      <c r="D10" s="15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</row>
    <row r="11" spans="2:34" ht="14.4" x14ac:dyDescent="0.3">
      <c r="B11" s="16" t="str">
        <f>'Ledger Accounts'!B33</f>
        <v>Equipment Account</v>
      </c>
      <c r="C11" s="2">
        <f>'Ledger Accounts'!D34</f>
        <v>105000</v>
      </c>
      <c r="D11" s="15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</row>
    <row r="12" spans="2:34" ht="14.4" x14ac:dyDescent="0.3">
      <c r="B12" s="16" t="str">
        <f>'Ledger Accounts'!B36</f>
        <v>Capital Account</v>
      </c>
      <c r="C12" s="2"/>
      <c r="D12" s="15">
        <f>'Ledger Accounts'!G37</f>
        <v>150000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2:34" ht="14.4" x14ac:dyDescent="0.3">
      <c r="B13" s="124" t="s">
        <v>3</v>
      </c>
      <c r="C13" s="2"/>
      <c r="D13" s="15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2:34" ht="14.4" x14ac:dyDescent="0.3">
      <c r="B14" s="16" t="str">
        <f>'Ledger Accounts'!D43</f>
        <v xml:space="preserve"> Holland Ltd Account</v>
      </c>
      <c r="C14" s="2">
        <f>'Ledger Accounts'!D49</f>
        <v>14883</v>
      </c>
      <c r="D14" s="15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2:34" ht="14.4" x14ac:dyDescent="0.3">
      <c r="B15" s="16" t="str">
        <f>'Ledger Accounts'!D59</f>
        <v>Jones Ltd Account</v>
      </c>
      <c r="C15" s="2">
        <f>'Ledger Accounts'!D65</f>
        <v>5239.8</v>
      </c>
      <c r="D15" s="1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</row>
    <row r="16" spans="2:34" ht="14.4" x14ac:dyDescent="0.3">
      <c r="B16" s="16" t="str">
        <f>'Ledger Accounts'!D52</f>
        <v xml:space="preserve"> Kenny Ltd Account</v>
      </c>
      <c r="C16" s="2">
        <f>'Ledger Accounts'!D57</f>
        <v>17220</v>
      </c>
      <c r="D16" s="15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</row>
    <row r="17" spans="2:34" ht="14.4" x14ac:dyDescent="0.3">
      <c r="B17" s="124" t="s">
        <v>14</v>
      </c>
      <c r="C17" s="2"/>
      <c r="D17" s="15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</row>
    <row r="18" spans="2:34" ht="14.4" x14ac:dyDescent="0.3">
      <c r="B18" s="16" t="str">
        <f>'Ledger Accounts'!D68</f>
        <v>Sheridan Ltd Account</v>
      </c>
      <c r="C18" s="2"/>
      <c r="D18" s="15">
        <f>'Ledger Accounts'!G73</f>
        <v>5461.2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</row>
    <row r="19" spans="2:34" ht="14.4" x14ac:dyDescent="0.3">
      <c r="B19" s="16" t="str">
        <f>'Ledger Accounts'!D75</f>
        <v>McKeown Ltd Account</v>
      </c>
      <c r="C19" s="2"/>
      <c r="D19" s="15">
        <f>'Ledger Accounts'!G82</f>
        <v>2945.85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</row>
    <row r="20" spans="2:34" ht="14.4" x14ac:dyDescent="0.3">
      <c r="B20" s="16" t="str">
        <f>'Ledger Accounts'!D84</f>
        <v>Jackson ltd Account</v>
      </c>
      <c r="C20" s="2"/>
      <c r="D20" s="15">
        <f>'Ledger Accounts'!G89</f>
        <v>1291.5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</row>
    <row r="21" spans="2:34" ht="14.4" x14ac:dyDescent="0.3">
      <c r="B21" s="16"/>
      <c r="C21" s="3"/>
      <c r="D21" s="17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</row>
    <row r="22" spans="2:34" thickBot="1" x14ac:dyDescent="0.35">
      <c r="B22" s="13"/>
      <c r="C22" s="18">
        <f>SUM(C5:C21)</f>
        <v>196827.8</v>
      </c>
      <c r="D22" s="19">
        <f>SUM(D5:D21)</f>
        <v>196827.80000000002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</row>
    <row r="23" spans="2:34" s="10" customFormat="1" ht="15" customHeight="1" x14ac:dyDescent="0.3"/>
    <row r="24" spans="2:34" s="10" customFormat="1" ht="15" customHeight="1" x14ac:dyDescent="0.3"/>
    <row r="25" spans="2:34" s="10" customFormat="1" ht="14.4" x14ac:dyDescent="0.3"/>
    <row r="26" spans="2:34" s="10" customFormat="1" ht="14.4" x14ac:dyDescent="0.3"/>
    <row r="27" spans="2:34" s="10" customFormat="1" ht="14.4" x14ac:dyDescent="0.3"/>
    <row r="28" spans="2:34" s="10" customFormat="1" ht="15" customHeight="1" x14ac:dyDescent="0.3"/>
    <row r="29" spans="2:34" s="10" customFormat="1" ht="15" customHeight="1" x14ac:dyDescent="0.3"/>
    <row r="30" spans="2:34" s="10" customFormat="1" ht="15" customHeight="1" x14ac:dyDescent="0.3"/>
    <row r="31" spans="2:34" s="10" customFormat="1" ht="15" customHeight="1" x14ac:dyDescent="0.3">
      <c r="B31" s="175" t="e" vm="1">
        <v>#VALUE!</v>
      </c>
      <c r="C31" s="175"/>
      <c r="D31" s="175"/>
    </row>
    <row r="32" spans="2:34" s="10" customFormat="1" ht="15" customHeight="1" x14ac:dyDescent="0.3"/>
    <row r="33" s="10" customFormat="1" ht="15" customHeight="1" x14ac:dyDescent="0.3"/>
    <row r="34" s="10" customFormat="1" ht="15" customHeight="1" x14ac:dyDescent="0.3"/>
    <row r="35" s="10" customFormat="1" ht="15" customHeight="1" x14ac:dyDescent="0.3"/>
    <row r="36" s="10" customFormat="1" ht="15" customHeight="1" x14ac:dyDescent="0.3"/>
    <row r="37" s="10" customFormat="1" ht="15" customHeight="1" x14ac:dyDescent="0.3"/>
    <row r="38" s="10" customFormat="1" ht="15" customHeight="1" x14ac:dyDescent="0.3"/>
    <row r="39" s="10" customFormat="1" ht="15" customHeight="1" x14ac:dyDescent="0.3"/>
    <row r="40" s="10" customFormat="1" ht="15" customHeight="1" x14ac:dyDescent="0.3"/>
    <row r="41" s="10" customFormat="1" ht="15" customHeight="1" x14ac:dyDescent="0.3"/>
    <row r="42" s="10" customFormat="1" ht="15" customHeight="1" x14ac:dyDescent="0.3"/>
    <row r="43" s="10" customFormat="1" ht="15" customHeight="1" x14ac:dyDescent="0.3"/>
    <row r="44" s="10" customFormat="1" ht="15" customHeight="1" x14ac:dyDescent="0.3"/>
    <row r="45" s="10" customFormat="1" ht="15" customHeight="1" x14ac:dyDescent="0.3"/>
    <row r="46" s="10" customFormat="1" ht="15" customHeight="1" x14ac:dyDescent="0.3"/>
  </sheetData>
  <sheetProtection sheet="1" objects="1" scenarios="1"/>
  <mergeCells count="4">
    <mergeCell ref="B3:B4"/>
    <mergeCell ref="C3:C4"/>
    <mergeCell ref="D3:D4"/>
    <mergeCell ref="B31:D31"/>
  </mergeCells>
  <pageMargins left="0.7" right="0.7" top="0.75" bottom="0.75" header="0.3" footer="0.3"/>
  <pageSetup paperSize="9" orientation="portrait" r:id="rId1"/>
  <colBreaks count="1" manualBreakCount="1">
    <brk id="5" max="32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0C1A-1CD8-4399-9964-793B8FC130B1}">
  <sheetPr>
    <tabColor theme="8" tint="0.39997558519241921"/>
  </sheetPr>
  <dimension ref="A2:R78"/>
  <sheetViews>
    <sheetView zoomScaleNormal="100" workbookViewId="0">
      <selection activeCell="G27" sqref="G27"/>
    </sheetView>
  </sheetViews>
  <sheetFormatPr defaultRowHeight="14.4" x14ac:dyDescent="0.3"/>
  <cols>
    <col min="1" max="1" width="2.33203125" style="10" customWidth="1"/>
    <col min="2" max="2" width="22" customWidth="1"/>
    <col min="3" max="3" width="18" customWidth="1"/>
    <col min="4" max="4" width="26.33203125" customWidth="1"/>
    <col min="5" max="5" width="18.109375" customWidth="1"/>
    <col min="6" max="6" width="19.6640625" customWidth="1"/>
    <col min="7" max="7" width="41.5546875" customWidth="1"/>
    <col min="8" max="8" width="24.44140625" customWidth="1"/>
    <col min="9" max="18" width="8.88671875" style="10"/>
  </cols>
  <sheetData>
    <row r="2" spans="2:8" x14ac:dyDescent="0.3">
      <c r="B2" s="10"/>
      <c r="C2" s="10"/>
      <c r="D2" s="10"/>
      <c r="E2" s="10"/>
      <c r="F2" s="10"/>
      <c r="G2" s="10"/>
      <c r="H2" s="10"/>
    </row>
    <row r="3" spans="2:8" ht="15" thickBot="1" x14ac:dyDescent="0.35">
      <c r="B3" s="10"/>
      <c r="C3" s="10"/>
      <c r="D3" s="10"/>
      <c r="E3" s="10"/>
      <c r="F3" s="10"/>
      <c r="G3" s="10"/>
      <c r="H3" s="10"/>
    </row>
    <row r="4" spans="2:8" x14ac:dyDescent="0.3">
      <c r="B4" s="212" t="s">
        <v>49</v>
      </c>
      <c r="C4" s="213"/>
      <c r="D4" s="213"/>
      <c r="E4" s="213"/>
      <c r="F4" s="213"/>
      <c r="G4" s="213"/>
      <c r="H4" s="214"/>
    </row>
    <row r="5" spans="2:8" x14ac:dyDescent="0.3">
      <c r="B5" s="215"/>
      <c r="C5" s="216"/>
      <c r="D5" s="216"/>
      <c r="E5" s="216"/>
      <c r="F5" s="216"/>
      <c r="G5" s="216"/>
      <c r="H5" s="217"/>
    </row>
    <row r="6" spans="2:8" x14ac:dyDescent="0.3">
      <c r="B6" s="11"/>
      <c r="H6" s="12"/>
    </row>
    <row r="7" spans="2:8" ht="15.6" x14ac:dyDescent="0.3">
      <c r="B7" s="20" t="s">
        <v>50</v>
      </c>
      <c r="C7" s="5" t="s">
        <v>51</v>
      </c>
      <c r="D7" s="4" t="s">
        <v>52</v>
      </c>
      <c r="E7" s="6"/>
      <c r="F7" s="5" t="s">
        <v>53</v>
      </c>
      <c r="G7" s="4" t="s">
        <v>54</v>
      </c>
      <c r="H7" s="21"/>
    </row>
    <row r="8" spans="2:8" x14ac:dyDescent="0.3">
      <c r="B8" s="22"/>
      <c r="C8" s="7"/>
      <c r="D8" s="7"/>
      <c r="E8" s="7"/>
      <c r="F8" s="7"/>
      <c r="G8" s="7"/>
      <c r="H8" s="21"/>
    </row>
    <row r="9" spans="2:8" x14ac:dyDescent="0.3">
      <c r="B9" s="22"/>
      <c r="C9" s="7"/>
      <c r="D9" s="7"/>
      <c r="E9" s="7"/>
      <c r="F9" s="7"/>
      <c r="G9" s="7"/>
      <c r="H9" s="21"/>
    </row>
    <row r="10" spans="2:8" x14ac:dyDescent="0.3">
      <c r="B10" s="22" t="str">
        <f>'Trial Balance'!B10</f>
        <v>Bank Account</v>
      </c>
      <c r="C10" s="8">
        <f>'Trial Balance'!C10</f>
        <v>45000</v>
      </c>
      <c r="D10" s="9" t="s">
        <v>55</v>
      </c>
      <c r="E10" s="7"/>
      <c r="F10" s="7"/>
      <c r="G10" s="7" t="s">
        <v>56</v>
      </c>
      <c r="H10" s="23">
        <f>'Trial Balance'!D12</f>
        <v>150000</v>
      </c>
    </row>
    <row r="11" spans="2:8" x14ac:dyDescent="0.3">
      <c r="B11" s="22" t="str">
        <f>'Trial Balance'!B11</f>
        <v>Equipment Account</v>
      </c>
      <c r="C11" s="8">
        <f>'Trial Balance'!C11</f>
        <v>105000</v>
      </c>
      <c r="D11" s="7" t="str">
        <f>'Trial Balance'!B18</f>
        <v>Sheridan Ltd Account</v>
      </c>
      <c r="E11" s="8">
        <f>'Trial Balance'!D18</f>
        <v>5461.2</v>
      </c>
      <c r="F11" s="7"/>
      <c r="G11" s="7" t="s">
        <v>57</v>
      </c>
      <c r="H11" s="23">
        <f>'Trial Balance'!D5-'Trial Balance'!C7</f>
        <v>30360</v>
      </c>
    </row>
    <row r="12" spans="2:8" x14ac:dyDescent="0.3">
      <c r="B12" s="24" t="s">
        <v>23</v>
      </c>
      <c r="C12" s="7"/>
      <c r="D12" s="7" t="str">
        <f>'Trial Balance'!B19</f>
        <v>McKeown Ltd Account</v>
      </c>
      <c r="E12" s="8">
        <f>'Trial Balance'!D19</f>
        <v>2945.85</v>
      </c>
      <c r="F12" s="7"/>
      <c r="G12" s="45" t="s">
        <v>58</v>
      </c>
      <c r="H12" s="46">
        <f>'Trial Balance'!C8-'Trial Balance'!D9</f>
        <v>7885</v>
      </c>
    </row>
    <row r="13" spans="2:8" x14ac:dyDescent="0.3">
      <c r="B13" s="22" t="s">
        <v>36</v>
      </c>
      <c r="C13" s="8">
        <f>'Trial Balance'!C14</f>
        <v>14883</v>
      </c>
      <c r="D13" s="7" t="str">
        <f>'Trial Balance'!B20</f>
        <v>Jackson ltd Account</v>
      </c>
      <c r="E13" s="8">
        <f>'Trial Balance'!D20</f>
        <v>1291.5</v>
      </c>
      <c r="F13" s="44"/>
      <c r="G13" s="1"/>
      <c r="H13" s="1"/>
    </row>
    <row r="14" spans="2:8" x14ac:dyDescent="0.3">
      <c r="B14" s="22" t="s">
        <v>38</v>
      </c>
      <c r="C14" s="8">
        <f>'Trial Balance'!C16</f>
        <v>17220</v>
      </c>
      <c r="D14" s="7" t="s">
        <v>59</v>
      </c>
      <c r="E14" s="8">
        <f>'Trial Balance'!D6</f>
        <v>5169.25</v>
      </c>
      <c r="F14" s="7"/>
      <c r="G14" s="47"/>
      <c r="H14" s="48"/>
    </row>
    <row r="15" spans="2:8" x14ac:dyDescent="0.3">
      <c r="B15" s="22" t="s">
        <v>39</v>
      </c>
      <c r="C15" s="8">
        <f>'Trial Balance'!C15</f>
        <v>5239.8</v>
      </c>
      <c r="D15" s="7"/>
      <c r="E15" s="7"/>
      <c r="F15" s="7"/>
      <c r="G15" s="7"/>
      <c r="H15" s="21"/>
    </row>
    <row r="16" spans="2:8" x14ac:dyDescent="0.3">
      <c r="B16" s="22"/>
      <c r="C16" s="7"/>
      <c r="D16" s="7"/>
      <c r="E16" s="7"/>
      <c r="F16" s="7"/>
      <c r="G16" s="7"/>
      <c r="H16" s="21"/>
    </row>
    <row r="17" spans="2:8" x14ac:dyDescent="0.3">
      <c r="B17" s="39"/>
      <c r="C17" s="40">
        <f>SUM(C10:C16)</f>
        <v>187342.8</v>
      </c>
      <c r="D17" s="41" t="s">
        <v>51</v>
      </c>
      <c r="E17" s="40">
        <f>SUM(E11:E16)</f>
        <v>14867.8</v>
      </c>
      <c r="F17" s="42">
        <f>C17-E17</f>
        <v>172475</v>
      </c>
      <c r="G17" s="41" t="s">
        <v>53</v>
      </c>
      <c r="H17" s="43">
        <f>H10+H11-H12</f>
        <v>172475</v>
      </c>
    </row>
    <row r="18" spans="2:8" ht="15" thickBot="1" x14ac:dyDescent="0.35">
      <c r="B18" s="25"/>
      <c r="C18" s="26"/>
      <c r="D18" s="26"/>
      <c r="E18" s="26"/>
      <c r="F18" s="26"/>
      <c r="G18" s="26"/>
      <c r="H18" s="27"/>
    </row>
    <row r="19" spans="2:8" x14ac:dyDescent="0.3">
      <c r="B19" s="10"/>
      <c r="C19" s="10"/>
      <c r="D19" s="10"/>
      <c r="E19" s="10"/>
      <c r="F19" s="10"/>
      <c r="G19" s="10"/>
      <c r="H19" s="10"/>
    </row>
    <row r="20" spans="2:8" x14ac:dyDescent="0.3">
      <c r="B20" s="10"/>
      <c r="C20" s="10"/>
      <c r="D20" s="10"/>
      <c r="E20" s="10"/>
      <c r="F20" s="10"/>
      <c r="G20" s="10"/>
      <c r="H20" s="10"/>
    </row>
    <row r="21" spans="2:8" x14ac:dyDescent="0.3">
      <c r="B21" s="10"/>
      <c r="C21" s="10"/>
      <c r="D21" s="10"/>
      <c r="E21" s="10"/>
      <c r="F21" s="10"/>
      <c r="G21" s="10"/>
      <c r="H21" s="10"/>
    </row>
    <row r="22" spans="2:8" x14ac:dyDescent="0.3">
      <c r="B22" s="10"/>
      <c r="C22" s="10"/>
      <c r="D22" s="10"/>
      <c r="E22" s="10"/>
      <c r="F22" s="10"/>
      <c r="G22" s="10"/>
      <c r="H22" s="10"/>
    </row>
    <row r="23" spans="2:8" x14ac:dyDescent="0.3">
      <c r="B23" s="10"/>
      <c r="C23" s="10"/>
      <c r="D23" s="10"/>
      <c r="E23" s="10"/>
      <c r="F23" s="10"/>
      <c r="G23" s="10"/>
      <c r="H23" s="10"/>
    </row>
    <row r="24" spans="2:8" x14ac:dyDescent="0.3">
      <c r="B24" s="10"/>
      <c r="C24" s="10"/>
      <c r="D24" s="10"/>
      <c r="E24" s="10"/>
      <c r="F24" s="10"/>
      <c r="G24" s="10"/>
      <c r="H24" s="10"/>
    </row>
    <row r="25" spans="2:8" x14ac:dyDescent="0.3">
      <c r="B25" s="10"/>
      <c r="C25" s="10"/>
      <c r="D25" s="10"/>
      <c r="E25" s="10"/>
      <c r="F25" s="10"/>
      <c r="G25" s="10"/>
      <c r="H25" s="10"/>
    </row>
    <row r="26" spans="2:8" x14ac:dyDescent="0.3">
      <c r="B26" s="10"/>
      <c r="C26" s="10"/>
      <c r="D26" s="10"/>
      <c r="E26" s="10"/>
      <c r="F26" s="10"/>
      <c r="G26" s="10"/>
      <c r="H26" s="10"/>
    </row>
    <row r="27" spans="2:8" x14ac:dyDescent="0.3">
      <c r="B27" s="10"/>
      <c r="C27" s="10"/>
      <c r="D27" s="10"/>
      <c r="E27" s="10"/>
      <c r="F27" s="10"/>
      <c r="G27" s="10"/>
      <c r="H27" s="10"/>
    </row>
    <row r="28" spans="2:8" x14ac:dyDescent="0.3">
      <c r="B28" s="10"/>
      <c r="C28" s="10"/>
      <c r="D28" s="10"/>
      <c r="E28" s="10"/>
      <c r="F28" s="10"/>
      <c r="G28" s="10"/>
      <c r="H28" s="10"/>
    </row>
    <row r="29" spans="2:8" x14ac:dyDescent="0.3">
      <c r="B29" s="10"/>
      <c r="C29" s="10"/>
      <c r="D29" s="10"/>
      <c r="E29" s="10"/>
      <c r="F29" s="10"/>
      <c r="G29" s="10"/>
      <c r="H29" s="10"/>
    </row>
    <row r="30" spans="2:8" x14ac:dyDescent="0.3">
      <c r="B30" s="10"/>
      <c r="C30" s="10"/>
      <c r="D30" s="10"/>
      <c r="E30" s="10"/>
      <c r="F30" s="10"/>
      <c r="G30" s="10"/>
      <c r="H30" s="10"/>
    </row>
    <row r="31" spans="2:8" x14ac:dyDescent="0.3">
      <c r="B31" s="10"/>
      <c r="C31" s="10"/>
      <c r="D31" s="10"/>
      <c r="E31" s="10"/>
      <c r="F31" s="10"/>
      <c r="G31" s="10"/>
      <c r="H31" s="10"/>
    </row>
    <row r="32" spans="2:8" x14ac:dyDescent="0.3">
      <c r="B32" s="10"/>
      <c r="C32" s="10"/>
      <c r="D32" s="10"/>
      <c r="E32" s="10"/>
      <c r="F32" s="10"/>
      <c r="G32" s="10"/>
      <c r="H32" s="10"/>
    </row>
    <row r="33" spans="2:8" x14ac:dyDescent="0.3">
      <c r="B33" s="10"/>
      <c r="C33" s="10"/>
      <c r="D33" s="10"/>
      <c r="E33" s="10"/>
      <c r="F33" s="10"/>
      <c r="G33" s="10"/>
      <c r="H33" s="10"/>
    </row>
    <row r="34" spans="2:8" x14ac:dyDescent="0.3">
      <c r="B34" s="10"/>
      <c r="C34" s="10"/>
      <c r="D34" s="10"/>
      <c r="E34" s="10"/>
      <c r="F34" s="10"/>
      <c r="G34" s="10"/>
      <c r="H34" s="10"/>
    </row>
    <row r="35" spans="2:8" x14ac:dyDescent="0.3">
      <c r="B35" s="10"/>
      <c r="C35" s="10"/>
      <c r="D35" s="10"/>
      <c r="E35" s="10"/>
      <c r="F35" s="10"/>
      <c r="G35" s="10"/>
      <c r="H35" s="10"/>
    </row>
    <row r="36" spans="2:8" x14ac:dyDescent="0.3">
      <c r="B36" s="10"/>
      <c r="C36" s="10"/>
      <c r="D36" s="10"/>
      <c r="E36" s="10"/>
      <c r="F36" s="10"/>
      <c r="G36" s="10"/>
      <c r="H36" s="10"/>
    </row>
    <row r="37" spans="2:8" x14ac:dyDescent="0.3">
      <c r="B37" s="10"/>
      <c r="C37" s="10"/>
      <c r="D37" s="10"/>
      <c r="E37" s="10"/>
      <c r="F37" s="10"/>
      <c r="G37" s="10"/>
      <c r="H37" s="10"/>
    </row>
    <row r="38" spans="2:8" x14ac:dyDescent="0.3">
      <c r="B38" s="10"/>
      <c r="C38" s="10"/>
      <c r="D38" s="10"/>
      <c r="E38" s="10"/>
      <c r="F38" s="10"/>
      <c r="G38" s="10"/>
      <c r="H38" s="10"/>
    </row>
    <row r="39" spans="2:8" x14ac:dyDescent="0.3">
      <c r="B39" s="10"/>
      <c r="C39" s="10"/>
      <c r="D39" s="10"/>
      <c r="E39" s="10"/>
      <c r="F39" s="10"/>
      <c r="G39" s="10"/>
      <c r="H39" s="10"/>
    </row>
    <row r="40" spans="2:8" x14ac:dyDescent="0.3">
      <c r="B40" s="10"/>
      <c r="C40" s="10"/>
      <c r="D40" s="10"/>
      <c r="E40" s="10"/>
      <c r="F40" s="10"/>
      <c r="G40" s="10"/>
      <c r="H40" s="10"/>
    </row>
    <row r="41" spans="2:8" x14ac:dyDescent="0.3">
      <c r="B41" s="10"/>
      <c r="C41" s="10"/>
      <c r="D41" s="10"/>
      <c r="E41" s="10"/>
      <c r="F41" s="10"/>
      <c r="G41" s="10"/>
      <c r="H41" s="10"/>
    </row>
    <row r="42" spans="2:8" x14ac:dyDescent="0.3">
      <c r="B42" s="10"/>
      <c r="C42" s="10"/>
      <c r="D42" s="10"/>
      <c r="E42" s="10"/>
      <c r="F42" s="10"/>
      <c r="G42" s="10"/>
      <c r="H42" s="10"/>
    </row>
    <row r="43" spans="2:8" x14ac:dyDescent="0.3">
      <c r="B43" s="10"/>
      <c r="C43" s="10"/>
      <c r="D43" s="10"/>
      <c r="E43" s="10"/>
      <c r="F43" s="10"/>
      <c r="G43" s="10"/>
      <c r="H43" s="10"/>
    </row>
    <row r="44" spans="2:8" x14ac:dyDescent="0.3">
      <c r="B44" s="10"/>
      <c r="C44" s="10"/>
      <c r="D44" s="10"/>
      <c r="E44" s="10"/>
      <c r="F44" s="10"/>
      <c r="G44" s="10"/>
      <c r="H44" s="10"/>
    </row>
    <row r="45" spans="2:8" x14ac:dyDescent="0.3">
      <c r="B45" s="10"/>
      <c r="C45" s="10"/>
      <c r="D45" s="10"/>
      <c r="E45" s="10"/>
      <c r="F45" s="10"/>
      <c r="G45" s="10"/>
      <c r="H45" s="10"/>
    </row>
    <row r="46" spans="2:8" x14ac:dyDescent="0.3">
      <c r="B46" s="10"/>
      <c r="C46" s="10"/>
      <c r="D46" s="10"/>
      <c r="E46" s="10"/>
      <c r="F46" s="10"/>
      <c r="G46" s="10"/>
      <c r="H46" s="10"/>
    </row>
    <row r="47" spans="2:8" x14ac:dyDescent="0.3">
      <c r="B47" s="10"/>
      <c r="C47" s="10"/>
      <c r="D47" s="10"/>
      <c r="E47" s="10"/>
      <c r="F47" s="10"/>
      <c r="G47" s="10"/>
      <c r="H47" s="10"/>
    </row>
    <row r="48" spans="2:8" x14ac:dyDescent="0.3">
      <c r="B48" s="10"/>
      <c r="C48" s="10"/>
      <c r="D48" s="10"/>
      <c r="E48" s="10"/>
      <c r="F48" s="10"/>
      <c r="G48" s="10"/>
      <c r="H48" s="10"/>
    </row>
    <row r="49" spans="2:8" x14ac:dyDescent="0.3">
      <c r="B49" s="10"/>
      <c r="C49" s="10"/>
      <c r="D49" s="10"/>
      <c r="E49" s="10"/>
      <c r="F49" s="10"/>
      <c r="G49" s="10"/>
      <c r="H49" s="10"/>
    </row>
    <row r="50" spans="2:8" x14ac:dyDescent="0.3">
      <c r="B50" s="10"/>
      <c r="C50" s="10"/>
      <c r="D50" s="10"/>
      <c r="E50" s="10"/>
      <c r="F50" s="10"/>
      <c r="G50" s="10"/>
      <c r="H50" s="10"/>
    </row>
    <row r="51" spans="2:8" x14ac:dyDescent="0.3">
      <c r="B51" s="10"/>
      <c r="C51" s="10"/>
      <c r="D51" s="10"/>
      <c r="E51" s="10"/>
      <c r="F51" s="10"/>
      <c r="G51" s="10"/>
      <c r="H51" s="10"/>
    </row>
    <row r="52" spans="2:8" x14ac:dyDescent="0.3">
      <c r="B52" s="10"/>
      <c r="C52" s="10"/>
      <c r="D52" s="10"/>
      <c r="E52" s="10"/>
      <c r="F52" s="10"/>
      <c r="G52" s="10"/>
      <c r="H52" s="10"/>
    </row>
    <row r="53" spans="2:8" x14ac:dyDescent="0.3">
      <c r="B53" s="10"/>
      <c r="C53" s="10"/>
      <c r="D53" s="10"/>
      <c r="E53" s="10"/>
      <c r="F53" s="10"/>
      <c r="G53" s="10"/>
      <c r="H53" s="10"/>
    </row>
    <row r="54" spans="2:8" x14ac:dyDescent="0.3">
      <c r="B54" s="10"/>
      <c r="C54" s="10"/>
      <c r="D54" s="10"/>
      <c r="E54" s="10"/>
      <c r="F54" s="10"/>
      <c r="G54" s="10"/>
      <c r="H54" s="10"/>
    </row>
    <row r="55" spans="2:8" x14ac:dyDescent="0.3">
      <c r="B55" s="10"/>
      <c r="C55" s="10"/>
      <c r="D55" s="10"/>
      <c r="E55" s="10"/>
      <c r="F55" s="10"/>
      <c r="G55" s="10"/>
      <c r="H55" s="10"/>
    </row>
    <row r="56" spans="2:8" x14ac:dyDescent="0.3">
      <c r="B56" s="10"/>
      <c r="C56" s="10"/>
      <c r="D56" s="10"/>
      <c r="E56" s="10"/>
      <c r="F56" s="10"/>
      <c r="G56" s="10"/>
      <c r="H56" s="10"/>
    </row>
    <row r="57" spans="2:8" x14ac:dyDescent="0.3">
      <c r="B57" s="10"/>
      <c r="C57" s="10"/>
      <c r="D57" s="10"/>
      <c r="E57" s="10"/>
      <c r="F57" s="10"/>
      <c r="G57" s="10"/>
      <c r="H57" s="10"/>
    </row>
    <row r="58" spans="2:8" x14ac:dyDescent="0.3">
      <c r="B58" s="10"/>
      <c r="C58" s="10"/>
      <c r="D58" s="10"/>
      <c r="E58" s="10"/>
      <c r="F58" s="10"/>
      <c r="G58" s="10"/>
      <c r="H58" s="10"/>
    </row>
    <row r="59" spans="2:8" x14ac:dyDescent="0.3">
      <c r="B59" s="10"/>
      <c r="C59" s="10"/>
      <c r="D59" s="10"/>
      <c r="E59" s="10"/>
      <c r="F59" s="10"/>
      <c r="G59" s="10"/>
      <c r="H59" s="10"/>
    </row>
    <row r="60" spans="2:8" x14ac:dyDescent="0.3">
      <c r="B60" s="10"/>
      <c r="C60" s="10"/>
      <c r="D60" s="10"/>
      <c r="E60" s="10"/>
      <c r="F60" s="10"/>
      <c r="G60" s="10"/>
      <c r="H60" s="10"/>
    </row>
    <row r="61" spans="2:8" x14ac:dyDescent="0.3">
      <c r="B61" s="10"/>
      <c r="C61" s="10"/>
      <c r="D61" s="10"/>
      <c r="E61" s="10"/>
      <c r="F61" s="10"/>
      <c r="G61" s="10"/>
      <c r="H61" s="10"/>
    </row>
    <row r="62" spans="2:8" x14ac:dyDescent="0.3">
      <c r="B62" s="10"/>
      <c r="C62" s="10"/>
      <c r="D62" s="10"/>
      <c r="E62" s="10"/>
      <c r="F62" s="10"/>
      <c r="G62" s="10"/>
      <c r="H62" s="10"/>
    </row>
    <row r="63" spans="2:8" x14ac:dyDescent="0.3">
      <c r="B63" s="10"/>
      <c r="C63" s="10"/>
      <c r="D63" s="10"/>
      <c r="E63" s="10"/>
      <c r="F63" s="10"/>
      <c r="G63" s="10"/>
      <c r="H63" s="10"/>
    </row>
    <row r="64" spans="2:8" x14ac:dyDescent="0.3">
      <c r="B64" s="10"/>
      <c r="C64" s="10"/>
      <c r="D64" s="10"/>
      <c r="E64" s="10"/>
      <c r="F64" s="10"/>
      <c r="G64" s="10"/>
      <c r="H64" s="10"/>
    </row>
    <row r="65" spans="2:8" x14ac:dyDescent="0.3">
      <c r="B65" s="10"/>
      <c r="C65" s="10"/>
      <c r="D65" s="10"/>
      <c r="E65" s="10"/>
      <c r="F65" s="10"/>
      <c r="G65" s="10"/>
      <c r="H65" s="10"/>
    </row>
    <row r="66" spans="2:8" x14ac:dyDescent="0.3">
      <c r="B66" s="10"/>
      <c r="C66" s="10"/>
      <c r="D66" s="10"/>
      <c r="E66" s="10"/>
      <c r="F66" s="10"/>
      <c r="G66" s="10"/>
      <c r="H66" s="10"/>
    </row>
    <row r="67" spans="2:8" x14ac:dyDescent="0.3">
      <c r="B67" s="10"/>
      <c r="C67" s="10"/>
      <c r="D67" s="10"/>
      <c r="E67" s="10"/>
      <c r="F67" s="10"/>
      <c r="G67" s="10"/>
      <c r="H67" s="10"/>
    </row>
    <row r="68" spans="2:8" x14ac:dyDescent="0.3">
      <c r="B68" s="10"/>
      <c r="C68" s="10"/>
      <c r="D68" s="10"/>
      <c r="E68" s="10"/>
      <c r="F68" s="10"/>
      <c r="G68" s="10"/>
      <c r="H68" s="10"/>
    </row>
    <row r="69" spans="2:8" x14ac:dyDescent="0.3">
      <c r="B69" s="10"/>
      <c r="C69" s="10"/>
      <c r="D69" s="10"/>
      <c r="E69" s="10"/>
      <c r="F69" s="10"/>
      <c r="G69" s="10"/>
      <c r="H69" s="10"/>
    </row>
    <row r="70" spans="2:8" x14ac:dyDescent="0.3">
      <c r="B70" s="10"/>
      <c r="C70" s="10"/>
      <c r="D70" s="10"/>
      <c r="E70" s="10"/>
      <c r="F70" s="10"/>
      <c r="G70" s="10"/>
      <c r="H70" s="10"/>
    </row>
    <row r="71" spans="2:8" x14ac:dyDescent="0.3">
      <c r="B71" s="10"/>
      <c r="C71" s="10"/>
      <c r="D71" s="10"/>
      <c r="E71" s="10"/>
      <c r="F71" s="10"/>
      <c r="G71" s="10"/>
      <c r="H71" s="10"/>
    </row>
    <row r="72" spans="2:8" x14ac:dyDescent="0.3">
      <c r="B72" s="10"/>
      <c r="C72" s="10"/>
      <c r="D72" s="10"/>
      <c r="E72" s="10"/>
      <c r="F72" s="10"/>
      <c r="G72" s="10"/>
      <c r="H72" s="10"/>
    </row>
    <row r="73" spans="2:8" x14ac:dyDescent="0.3">
      <c r="B73" s="10"/>
      <c r="C73" s="10"/>
      <c r="D73" s="10"/>
      <c r="E73" s="10"/>
      <c r="F73" s="10"/>
      <c r="G73" s="10"/>
      <c r="H73" s="10"/>
    </row>
    <row r="74" spans="2:8" x14ac:dyDescent="0.3">
      <c r="B74" s="10"/>
      <c r="C74" s="10"/>
      <c r="D74" s="10"/>
      <c r="E74" s="10"/>
      <c r="F74" s="10"/>
      <c r="G74" s="10"/>
      <c r="H74" s="10"/>
    </row>
    <row r="75" spans="2:8" x14ac:dyDescent="0.3">
      <c r="B75" s="10"/>
      <c r="C75" s="10"/>
      <c r="D75" s="10"/>
      <c r="E75" s="10"/>
      <c r="F75" s="10"/>
      <c r="G75" s="10"/>
      <c r="H75" s="10"/>
    </row>
    <row r="76" spans="2:8" x14ac:dyDescent="0.3">
      <c r="B76" s="10"/>
      <c r="C76" s="10"/>
      <c r="D76" s="10"/>
      <c r="E76" s="10"/>
      <c r="F76" s="10"/>
      <c r="G76" s="10"/>
      <c r="H76" s="10"/>
    </row>
    <row r="77" spans="2:8" x14ac:dyDescent="0.3">
      <c r="B77" s="10"/>
      <c r="C77" s="10"/>
      <c r="D77" s="10"/>
      <c r="E77" s="10"/>
      <c r="F77" s="10"/>
      <c r="G77" s="10"/>
      <c r="H77" s="10"/>
    </row>
    <row r="78" spans="2:8" x14ac:dyDescent="0.3">
      <c r="B78" s="10"/>
      <c r="C78" s="10"/>
      <c r="D78" s="10"/>
      <c r="E78" s="10"/>
      <c r="F78" s="10"/>
      <c r="G78" s="10"/>
      <c r="H78" s="10"/>
    </row>
  </sheetData>
  <sheetProtection sheet="1" objects="1" scenarios="1"/>
  <mergeCells count="1">
    <mergeCell ref="B4:H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5E94C-F349-4B65-B209-F9354AD50A2A}">
  <dimension ref="B1:Q89"/>
  <sheetViews>
    <sheetView topLeftCell="C1" zoomScaleNormal="100" workbookViewId="0">
      <selection activeCell="O35" sqref="O35"/>
    </sheetView>
  </sheetViews>
  <sheetFormatPr defaultRowHeight="15" customHeight="1" x14ac:dyDescent="0.3"/>
  <cols>
    <col min="1" max="1" width="5" style="58" customWidth="1"/>
    <col min="2" max="2" width="10.33203125" style="58" bestFit="1" customWidth="1"/>
    <col min="3" max="3" width="17.109375" style="58" bestFit="1" customWidth="1"/>
    <col min="4" max="6" width="12.6640625" style="58" customWidth="1"/>
    <col min="7" max="7" width="6.109375" style="58" customWidth="1"/>
    <col min="8" max="8" width="10.33203125" style="58" bestFit="1" customWidth="1"/>
    <col min="9" max="9" width="16.88671875" style="58" customWidth="1"/>
    <col min="10" max="10" width="10.5546875" style="58" customWidth="1"/>
    <col min="11" max="11" width="10.33203125" style="58" bestFit="1" customWidth="1"/>
    <col min="12" max="12" width="17.21875" style="58" bestFit="1" customWidth="1"/>
    <col min="13" max="13" width="9.5546875" style="58" bestFit="1" customWidth="1"/>
    <col min="14" max="14" width="4.109375" style="58" customWidth="1"/>
    <col min="15" max="15" width="33.6640625" style="58" customWidth="1"/>
    <col min="16" max="16" width="14.88671875" style="58" customWidth="1"/>
    <col min="17" max="17" width="13.88671875" style="58" customWidth="1"/>
    <col min="18" max="18" width="3.33203125" style="58" customWidth="1"/>
    <col min="19" max="16384" width="8.88671875" style="58"/>
  </cols>
  <sheetData>
    <row r="1" spans="2:17" ht="15" customHeight="1" x14ac:dyDescent="0.3">
      <c r="B1" s="57"/>
      <c r="C1" s="57"/>
      <c r="D1" s="57"/>
      <c r="E1" s="57"/>
      <c r="F1" s="57"/>
    </row>
    <row r="2" spans="2:17" ht="15" customHeight="1" x14ac:dyDescent="0.3">
      <c r="B2" s="218" t="s">
        <v>63</v>
      </c>
      <c r="C2" s="218"/>
      <c r="D2" s="218"/>
      <c r="E2" s="218"/>
      <c r="F2" s="218"/>
      <c r="H2" s="218" t="s">
        <v>64</v>
      </c>
      <c r="I2" s="218"/>
      <c r="J2" s="218"/>
      <c r="K2" s="218"/>
      <c r="L2" s="218"/>
      <c r="M2" s="218"/>
      <c r="O2" s="218" t="s">
        <v>65</v>
      </c>
      <c r="P2" s="218"/>
      <c r="Q2" s="218"/>
    </row>
    <row r="3" spans="2:17" ht="15" customHeight="1" x14ac:dyDescent="0.3">
      <c r="B3" s="218"/>
      <c r="C3" s="218"/>
      <c r="D3" s="218"/>
      <c r="E3" s="218"/>
      <c r="F3" s="218"/>
      <c r="H3" s="218"/>
      <c r="I3" s="218"/>
      <c r="J3" s="218"/>
      <c r="K3" s="218"/>
      <c r="L3" s="218"/>
      <c r="M3" s="218"/>
      <c r="O3" s="218"/>
      <c r="P3" s="218"/>
      <c r="Q3" s="218"/>
    </row>
    <row r="4" spans="2:17" ht="14.4" customHeight="1" thickBot="1" x14ac:dyDescent="0.35">
      <c r="B4" s="59"/>
      <c r="C4" s="59"/>
      <c r="D4" s="60"/>
      <c r="E4" s="61"/>
      <c r="F4" s="61"/>
    </row>
    <row r="5" spans="2:17" ht="18.600000000000001" thickBot="1" x14ac:dyDescent="0.4">
      <c r="H5" s="62" t="s">
        <v>2</v>
      </c>
      <c r="I5" s="62" t="s">
        <v>18</v>
      </c>
      <c r="J5" s="62" t="s">
        <v>19</v>
      </c>
      <c r="K5" s="62" t="s">
        <v>2</v>
      </c>
      <c r="L5" s="62" t="s">
        <v>18</v>
      </c>
      <c r="M5" s="62" t="s">
        <v>19</v>
      </c>
      <c r="O5" s="63" t="s">
        <v>45</v>
      </c>
      <c r="P5" s="64" t="s">
        <v>46</v>
      </c>
      <c r="Q5" s="65" t="s">
        <v>47</v>
      </c>
    </row>
    <row r="6" spans="2:17" ht="14.4" customHeight="1" x14ac:dyDescent="0.3">
      <c r="B6" s="66" t="s">
        <v>2</v>
      </c>
      <c r="C6" s="66" t="s">
        <v>3</v>
      </c>
      <c r="D6" s="67" t="s">
        <v>5</v>
      </c>
      <c r="E6" s="67" t="s">
        <v>6</v>
      </c>
      <c r="F6" s="67" t="s">
        <v>7</v>
      </c>
      <c r="H6" s="68"/>
      <c r="I6" s="68"/>
      <c r="J6" s="68"/>
      <c r="K6" s="68"/>
      <c r="L6" s="68"/>
      <c r="M6" s="68"/>
      <c r="O6" s="69"/>
      <c r="P6" s="70"/>
      <c r="Q6" s="71"/>
    </row>
    <row r="7" spans="2:17" ht="15" customHeight="1" x14ac:dyDescent="0.3">
      <c r="B7" s="72"/>
      <c r="C7" s="51"/>
      <c r="D7" s="52"/>
      <c r="E7" s="52"/>
      <c r="F7" s="52"/>
      <c r="H7" s="219"/>
      <c r="I7" s="219"/>
      <c r="J7" s="219"/>
      <c r="K7" s="219"/>
      <c r="L7" s="219"/>
      <c r="M7" s="219"/>
      <c r="O7" s="69"/>
      <c r="P7" s="70"/>
      <c r="Q7" s="71"/>
    </row>
    <row r="8" spans="2:17" ht="14.4" x14ac:dyDescent="0.3">
      <c r="B8" s="72"/>
      <c r="C8" s="51"/>
      <c r="D8" s="52"/>
      <c r="E8" s="52"/>
      <c r="F8" s="52"/>
      <c r="H8" s="53"/>
      <c r="J8" s="73"/>
      <c r="K8" s="74"/>
      <c r="O8" s="69"/>
      <c r="P8" s="70"/>
      <c r="Q8" s="71"/>
    </row>
    <row r="9" spans="2:17" ht="14.4" x14ac:dyDescent="0.3">
      <c r="B9" s="72"/>
      <c r="C9" s="51"/>
      <c r="D9" s="52"/>
      <c r="E9" s="52"/>
      <c r="F9" s="52"/>
      <c r="H9" s="53"/>
      <c r="J9" s="73"/>
      <c r="K9" s="75"/>
      <c r="M9" s="73"/>
      <c r="O9" s="69"/>
      <c r="P9" s="70"/>
      <c r="Q9" s="71"/>
    </row>
    <row r="10" spans="2:17" ht="14.4" x14ac:dyDescent="0.3">
      <c r="B10" s="72"/>
      <c r="C10" s="51"/>
      <c r="D10" s="52"/>
      <c r="E10" s="52"/>
      <c r="F10" s="52"/>
      <c r="H10" s="53"/>
      <c r="K10" s="75"/>
      <c r="M10" s="73"/>
      <c r="O10" s="76"/>
      <c r="P10" s="77"/>
      <c r="Q10" s="71"/>
    </row>
    <row r="11" spans="2:17" ht="14.4" x14ac:dyDescent="0.3">
      <c r="B11" s="72"/>
      <c r="C11" s="51"/>
      <c r="D11" s="52"/>
      <c r="E11" s="52"/>
      <c r="F11" s="52"/>
      <c r="H11" s="53"/>
      <c r="K11" s="75"/>
      <c r="M11" s="73"/>
      <c r="O11" s="76"/>
      <c r="P11" s="77"/>
      <c r="Q11" s="71"/>
    </row>
    <row r="12" spans="2:17" ht="14.4" x14ac:dyDescent="0.3">
      <c r="B12" s="50"/>
      <c r="C12" s="51"/>
      <c r="D12" s="52"/>
      <c r="E12" s="52"/>
      <c r="F12" s="52"/>
      <c r="H12" s="68"/>
      <c r="I12" s="68"/>
      <c r="J12" s="68"/>
      <c r="K12" s="78"/>
      <c r="L12" s="68"/>
      <c r="M12" s="68"/>
      <c r="O12" s="76"/>
      <c r="P12" s="77"/>
      <c r="Q12" s="71"/>
    </row>
    <row r="13" spans="2:17" ht="14.4" x14ac:dyDescent="0.3">
      <c r="B13" s="51"/>
      <c r="C13" s="51"/>
      <c r="D13" s="52"/>
      <c r="E13" s="79"/>
      <c r="F13" s="52"/>
      <c r="H13" s="53"/>
      <c r="K13" s="53"/>
      <c r="M13" s="73"/>
      <c r="O13" s="76"/>
      <c r="P13" s="77"/>
      <c r="Q13" s="71"/>
    </row>
    <row r="14" spans="2:17" thickBot="1" x14ac:dyDescent="0.35">
      <c r="B14" s="51"/>
      <c r="C14" s="51"/>
      <c r="D14" s="80"/>
      <c r="E14" s="80"/>
      <c r="F14" s="80"/>
      <c r="H14" s="53"/>
      <c r="J14" s="73"/>
      <c r="K14" s="53"/>
      <c r="O14" s="81"/>
      <c r="P14" s="77"/>
      <c r="Q14" s="71"/>
    </row>
    <row r="15" spans="2:17" ht="14.4" x14ac:dyDescent="0.3">
      <c r="H15" s="219"/>
      <c r="I15" s="219"/>
      <c r="J15" s="219"/>
      <c r="K15" s="219"/>
      <c r="L15" s="219"/>
      <c r="M15" s="219"/>
      <c r="O15" s="76"/>
      <c r="P15" s="77"/>
      <c r="Q15" s="71"/>
    </row>
    <row r="16" spans="2:17" thickBot="1" x14ac:dyDescent="0.35">
      <c r="H16" s="53"/>
      <c r="J16" s="73"/>
      <c r="K16" s="74"/>
      <c r="O16" s="76"/>
      <c r="P16" s="77"/>
      <c r="Q16" s="71"/>
    </row>
    <row r="17" spans="2:17" ht="14.4" x14ac:dyDescent="0.3">
      <c r="B17" s="66" t="s">
        <v>2</v>
      </c>
      <c r="C17" s="66" t="s">
        <v>55</v>
      </c>
      <c r="D17" s="67" t="s">
        <v>5</v>
      </c>
      <c r="E17" s="67" t="s">
        <v>6</v>
      </c>
      <c r="F17" s="67" t="s">
        <v>7</v>
      </c>
      <c r="H17" s="53"/>
      <c r="J17" s="73"/>
      <c r="K17" s="75"/>
      <c r="M17" s="73"/>
      <c r="O17" s="76"/>
      <c r="P17" s="77"/>
      <c r="Q17" s="71"/>
    </row>
    <row r="18" spans="2:17" ht="14.4" x14ac:dyDescent="0.3">
      <c r="B18" s="72"/>
      <c r="C18" s="51"/>
      <c r="D18" s="52"/>
      <c r="E18" s="52"/>
      <c r="F18" s="52"/>
      <c r="H18" s="53"/>
      <c r="K18" s="75"/>
      <c r="M18" s="73"/>
      <c r="O18" s="76"/>
      <c r="P18" s="77"/>
      <c r="Q18" s="71"/>
    </row>
    <row r="19" spans="2:17" ht="14.4" x14ac:dyDescent="0.3">
      <c r="B19" s="72"/>
      <c r="C19" s="51"/>
      <c r="D19" s="52"/>
      <c r="E19" s="52"/>
      <c r="F19" s="52"/>
      <c r="H19" s="53"/>
      <c r="K19" s="75"/>
      <c r="M19" s="73"/>
      <c r="O19" s="81"/>
      <c r="P19" s="77"/>
      <c r="Q19" s="71"/>
    </row>
    <row r="20" spans="2:17" ht="14.4" x14ac:dyDescent="0.3">
      <c r="B20" s="72"/>
      <c r="C20" s="51"/>
      <c r="D20" s="52"/>
      <c r="E20" s="52"/>
      <c r="F20" s="52"/>
      <c r="H20" s="68"/>
      <c r="I20" s="68"/>
      <c r="J20" s="68"/>
      <c r="K20" s="78"/>
      <c r="L20" s="68"/>
      <c r="M20" s="68"/>
      <c r="O20" s="76"/>
      <c r="P20" s="77"/>
      <c r="Q20" s="71"/>
    </row>
    <row r="21" spans="2:17" ht="14.4" x14ac:dyDescent="0.3">
      <c r="B21" s="72"/>
      <c r="C21" s="51"/>
      <c r="D21" s="52"/>
      <c r="E21" s="52"/>
      <c r="F21" s="52"/>
      <c r="H21" s="53"/>
      <c r="J21" s="82"/>
      <c r="K21" s="53"/>
      <c r="O21" s="76"/>
      <c r="P21" s="77"/>
      <c r="Q21" s="71"/>
    </row>
    <row r="22" spans="2:17" ht="14.4" x14ac:dyDescent="0.3">
      <c r="B22" s="72"/>
      <c r="C22" s="51"/>
      <c r="D22" s="52"/>
      <c r="E22" s="52"/>
      <c r="F22" s="52"/>
      <c r="H22" s="53"/>
      <c r="J22" s="73"/>
      <c r="K22" s="53"/>
      <c r="O22" s="69"/>
      <c r="P22" s="70"/>
      <c r="Q22" s="71"/>
    </row>
    <row r="23" spans="2:17" ht="14.4" x14ac:dyDescent="0.3">
      <c r="B23" s="50"/>
      <c r="C23" s="51"/>
      <c r="D23" s="52"/>
      <c r="E23" s="52"/>
      <c r="F23" s="52"/>
      <c r="H23" s="219"/>
      <c r="I23" s="219"/>
      <c r="J23" s="219"/>
      <c r="K23" s="219"/>
      <c r="L23" s="219"/>
      <c r="M23" s="219"/>
      <c r="O23" s="69"/>
      <c r="P23" s="70"/>
      <c r="Q23" s="71"/>
    </row>
    <row r="24" spans="2:17" ht="14.4" x14ac:dyDescent="0.3">
      <c r="B24" s="51"/>
      <c r="C24" s="51"/>
      <c r="D24" s="52"/>
      <c r="E24" s="79"/>
      <c r="F24" s="52"/>
      <c r="H24" s="53"/>
      <c r="J24" s="73"/>
      <c r="K24" s="74"/>
      <c r="O24" s="69"/>
      <c r="P24" s="83"/>
      <c r="Q24" s="84"/>
    </row>
    <row r="25" spans="2:17" thickBot="1" x14ac:dyDescent="0.35">
      <c r="B25" s="51"/>
      <c r="C25" s="51"/>
      <c r="D25" s="80"/>
      <c r="E25" s="80"/>
      <c r="F25" s="80"/>
      <c r="H25" s="53"/>
      <c r="J25" s="73"/>
      <c r="K25" s="75"/>
      <c r="M25" s="73"/>
      <c r="O25" s="85"/>
      <c r="P25" s="86"/>
      <c r="Q25" s="87"/>
    </row>
    <row r="26" spans="2:17" ht="15" customHeight="1" x14ac:dyDescent="0.3">
      <c r="H26" s="53"/>
      <c r="K26" s="75"/>
      <c r="M26" s="73"/>
    </row>
    <row r="27" spans="2:17" ht="14.4" x14ac:dyDescent="0.3">
      <c r="H27" s="53"/>
      <c r="K27" s="75"/>
      <c r="M27" s="73"/>
    </row>
    <row r="28" spans="2:17" ht="15.6" x14ac:dyDescent="0.3">
      <c r="D28" s="53"/>
      <c r="H28" s="68"/>
      <c r="I28" s="68"/>
      <c r="J28" s="68"/>
      <c r="K28" s="78"/>
      <c r="L28" s="68"/>
      <c r="M28" s="68"/>
      <c r="O28" s="88"/>
      <c r="P28" s="88"/>
      <c r="Q28" s="88"/>
    </row>
    <row r="29" spans="2:17" ht="14.4" x14ac:dyDescent="0.3">
      <c r="H29" s="53"/>
      <c r="K29" s="53"/>
    </row>
    <row r="30" spans="2:17" ht="15" customHeight="1" x14ac:dyDescent="0.3">
      <c r="H30" s="68"/>
      <c r="I30" s="68"/>
      <c r="J30" s="68"/>
      <c r="K30" s="68"/>
      <c r="L30" s="68"/>
      <c r="M30" s="68"/>
    </row>
    <row r="31" spans="2:17" ht="15" customHeight="1" x14ac:dyDescent="0.3">
      <c r="B31" s="89"/>
      <c r="C31" s="89"/>
      <c r="D31" s="89"/>
      <c r="E31" s="89"/>
      <c r="F31" s="89"/>
      <c r="H31" s="53"/>
      <c r="J31" s="73"/>
      <c r="K31" s="53"/>
    </row>
    <row r="32" spans="2:17" ht="15" customHeight="1" x14ac:dyDescent="0.3">
      <c r="B32" s="53"/>
      <c r="D32" s="55"/>
      <c r="E32" s="55"/>
      <c r="F32" s="55"/>
      <c r="H32" s="53"/>
      <c r="I32" s="53"/>
      <c r="J32" s="53"/>
      <c r="K32" s="53"/>
      <c r="L32" s="53"/>
      <c r="M32" s="53"/>
    </row>
    <row r="33" spans="8:13" ht="15" customHeight="1" x14ac:dyDescent="0.3">
      <c r="H33" s="53"/>
      <c r="K33" s="53"/>
      <c r="M33" s="73"/>
    </row>
    <row r="34" spans="8:13" ht="15" customHeight="1" x14ac:dyDescent="0.3">
      <c r="H34" s="53"/>
      <c r="K34" s="53"/>
      <c r="M34" s="73"/>
    </row>
    <row r="35" spans="8:13" ht="15" customHeight="1" x14ac:dyDescent="0.3">
      <c r="H35" s="68"/>
      <c r="I35" s="68"/>
      <c r="J35" s="68"/>
      <c r="K35" s="68"/>
      <c r="L35" s="68"/>
      <c r="M35" s="68"/>
    </row>
    <row r="36" spans="8:13" ht="15" customHeight="1" x14ac:dyDescent="0.3">
      <c r="H36" s="53"/>
      <c r="J36" s="73"/>
      <c r="K36" s="53"/>
      <c r="M36" s="73"/>
    </row>
    <row r="37" spans="8:13" ht="15" customHeight="1" x14ac:dyDescent="0.3">
      <c r="H37" s="53"/>
      <c r="K37" s="53"/>
      <c r="M37" s="73"/>
    </row>
    <row r="38" spans="8:13" ht="15" customHeight="1" x14ac:dyDescent="0.3">
      <c r="H38" s="53"/>
      <c r="K38" s="53"/>
    </row>
    <row r="39" spans="8:13" ht="15" customHeight="1" x14ac:dyDescent="0.35">
      <c r="H39" s="90"/>
      <c r="I39" s="90"/>
      <c r="J39" s="90"/>
      <c r="K39" s="90"/>
      <c r="L39" s="90"/>
      <c r="M39" s="90"/>
    </row>
    <row r="40" spans="8:13" ht="15" customHeight="1" x14ac:dyDescent="0.3">
      <c r="H40" s="53"/>
      <c r="J40" s="91"/>
      <c r="K40" s="53"/>
    </row>
    <row r="41" spans="8:13" ht="15" customHeight="1" x14ac:dyDescent="0.3">
      <c r="H41" s="53"/>
      <c r="J41" s="73"/>
      <c r="K41" s="53"/>
      <c r="M41" s="55"/>
    </row>
    <row r="42" spans="8:13" ht="15" customHeight="1" x14ac:dyDescent="0.3">
      <c r="H42" s="53"/>
      <c r="J42" s="73"/>
      <c r="K42" s="53"/>
    </row>
    <row r="43" spans="8:13" ht="15" customHeight="1" x14ac:dyDescent="0.3">
      <c r="H43" s="53"/>
      <c r="J43" s="73"/>
      <c r="K43" s="53"/>
    </row>
    <row r="44" spans="8:13" ht="15" customHeight="1" x14ac:dyDescent="0.3">
      <c r="H44" s="53"/>
      <c r="I44" s="54"/>
      <c r="J44" s="73"/>
      <c r="K44" s="53"/>
      <c r="M44" s="73"/>
    </row>
    <row r="45" spans="8:13" ht="15" customHeight="1" x14ac:dyDescent="0.3">
      <c r="H45" s="53"/>
      <c r="J45" s="73"/>
      <c r="K45" s="53"/>
      <c r="M45" s="73"/>
    </row>
    <row r="46" spans="8:13" ht="15" customHeight="1" x14ac:dyDescent="0.3">
      <c r="H46" s="53"/>
      <c r="J46" s="73"/>
      <c r="K46" s="53"/>
    </row>
    <row r="47" spans="8:13" ht="15" customHeight="1" x14ac:dyDescent="0.3">
      <c r="H47" s="53"/>
      <c r="J47" s="73"/>
      <c r="K47" s="53"/>
    </row>
    <row r="48" spans="8:13" ht="15" customHeight="1" x14ac:dyDescent="0.3">
      <c r="H48" s="53"/>
      <c r="K48" s="53"/>
    </row>
    <row r="49" spans="8:13" ht="15" customHeight="1" x14ac:dyDescent="0.3">
      <c r="H49" s="53"/>
      <c r="J49" s="91"/>
      <c r="K49" s="53"/>
    </row>
    <row r="50" spans="8:13" ht="15" customHeight="1" x14ac:dyDescent="0.3">
      <c r="H50" s="53"/>
      <c r="J50" s="73"/>
      <c r="K50" s="53"/>
    </row>
    <row r="51" spans="8:13" ht="15" customHeight="1" x14ac:dyDescent="0.3">
      <c r="H51" s="53"/>
      <c r="J51" s="73"/>
      <c r="K51" s="53"/>
    </row>
    <row r="52" spans="8:13" ht="15" customHeight="1" x14ac:dyDescent="0.3">
      <c r="H52" s="53"/>
      <c r="K52" s="53"/>
      <c r="M52" s="73"/>
    </row>
    <row r="53" spans="8:13" ht="15" customHeight="1" x14ac:dyDescent="0.3">
      <c r="H53" s="53"/>
      <c r="J53" s="73"/>
      <c r="K53" s="53"/>
      <c r="M53" s="73"/>
    </row>
    <row r="54" spans="8:13" ht="15" customHeight="1" x14ac:dyDescent="0.3">
      <c r="H54" s="53"/>
      <c r="J54" s="73"/>
      <c r="K54" s="53"/>
    </row>
    <row r="55" spans="8:13" ht="15" customHeight="1" x14ac:dyDescent="0.3">
      <c r="H55" s="53"/>
      <c r="K55" s="53"/>
    </row>
    <row r="56" spans="8:13" ht="15" customHeight="1" x14ac:dyDescent="0.3">
      <c r="H56" s="53"/>
      <c r="J56" s="91"/>
      <c r="K56" s="53"/>
    </row>
    <row r="57" spans="8:13" ht="15" customHeight="1" x14ac:dyDescent="0.3">
      <c r="H57" s="53"/>
      <c r="J57" s="73"/>
      <c r="K57" s="53"/>
    </row>
    <row r="58" spans="8:13" ht="15" customHeight="1" x14ac:dyDescent="0.3">
      <c r="H58" s="53"/>
      <c r="J58" s="73"/>
      <c r="K58" s="53"/>
    </row>
    <row r="59" spans="8:13" ht="15" customHeight="1" x14ac:dyDescent="0.3">
      <c r="H59" s="53"/>
      <c r="J59" s="73"/>
      <c r="K59" s="53"/>
    </row>
    <row r="60" spans="8:13" ht="15" customHeight="1" x14ac:dyDescent="0.3">
      <c r="H60" s="53"/>
      <c r="J60" s="73"/>
      <c r="K60" s="53"/>
      <c r="M60" s="73"/>
    </row>
    <row r="61" spans="8:13" ht="15" customHeight="1" x14ac:dyDescent="0.3">
      <c r="H61" s="53"/>
      <c r="J61" s="73"/>
      <c r="K61" s="53"/>
      <c r="M61" s="73"/>
    </row>
    <row r="62" spans="8:13" ht="15" customHeight="1" x14ac:dyDescent="0.3">
      <c r="H62" s="53"/>
      <c r="J62" s="92"/>
      <c r="K62" s="53"/>
    </row>
    <row r="63" spans="8:13" ht="15" customHeight="1" x14ac:dyDescent="0.3">
      <c r="H63" s="53"/>
      <c r="K63" s="53"/>
    </row>
    <row r="64" spans="8:13" ht="15" customHeight="1" x14ac:dyDescent="0.35">
      <c r="H64" s="90"/>
      <c r="I64" s="90"/>
      <c r="J64" s="90"/>
      <c r="K64" s="90"/>
      <c r="L64" s="90"/>
      <c r="M64" s="90"/>
    </row>
    <row r="65" spans="8:13" ht="15" customHeight="1" x14ac:dyDescent="0.3">
      <c r="H65" s="53"/>
      <c r="J65" s="91"/>
      <c r="K65" s="53"/>
    </row>
    <row r="66" spans="8:13" ht="15" customHeight="1" x14ac:dyDescent="0.3">
      <c r="H66" s="53"/>
      <c r="J66" s="55"/>
      <c r="K66" s="53"/>
      <c r="M66" s="73"/>
    </row>
    <row r="67" spans="8:13" ht="15" customHeight="1" x14ac:dyDescent="0.3">
      <c r="H67" s="53"/>
      <c r="K67" s="53"/>
      <c r="L67" s="54"/>
      <c r="M67" s="55"/>
    </row>
    <row r="68" spans="8:13" ht="15" customHeight="1" x14ac:dyDescent="0.3">
      <c r="H68" s="53"/>
      <c r="J68" s="92"/>
      <c r="K68" s="53"/>
      <c r="M68" s="73"/>
    </row>
    <row r="69" spans="8:13" ht="15" customHeight="1" x14ac:dyDescent="0.3">
      <c r="H69" s="53"/>
      <c r="J69" s="73"/>
      <c r="K69" s="53"/>
      <c r="M69" s="73"/>
    </row>
    <row r="70" spans="8:13" ht="15" customHeight="1" x14ac:dyDescent="0.3">
      <c r="H70" s="53"/>
      <c r="K70" s="53"/>
      <c r="M70" s="92"/>
    </row>
    <row r="71" spans="8:13" ht="15" customHeight="1" x14ac:dyDescent="0.3">
      <c r="H71" s="53"/>
      <c r="K71" s="53"/>
    </row>
    <row r="72" spans="8:13" ht="15" customHeight="1" x14ac:dyDescent="0.3">
      <c r="H72" s="53"/>
      <c r="J72" s="91"/>
      <c r="K72" s="53"/>
    </row>
    <row r="73" spans="8:13" ht="15" customHeight="1" x14ac:dyDescent="0.3">
      <c r="H73" s="53"/>
      <c r="K73" s="53"/>
      <c r="M73" s="73"/>
    </row>
    <row r="74" spans="8:13" ht="15" customHeight="1" x14ac:dyDescent="0.3">
      <c r="H74" s="56"/>
      <c r="I74" s="54"/>
      <c r="J74" s="55"/>
      <c r="K74" s="53"/>
      <c r="M74" s="73"/>
    </row>
    <row r="75" spans="8:13" ht="15" customHeight="1" x14ac:dyDescent="0.3">
      <c r="H75" s="53"/>
      <c r="K75" s="53"/>
      <c r="M75" s="73"/>
    </row>
    <row r="76" spans="8:13" ht="15" customHeight="1" x14ac:dyDescent="0.3">
      <c r="H76" s="53"/>
      <c r="J76" s="73"/>
      <c r="K76" s="53"/>
      <c r="M76" s="73"/>
    </row>
    <row r="77" spans="8:13" ht="15" customHeight="1" x14ac:dyDescent="0.3">
      <c r="H77" s="53"/>
      <c r="K77" s="53"/>
    </row>
    <row r="78" spans="8:13" ht="15" customHeight="1" x14ac:dyDescent="0.3">
      <c r="H78" s="53"/>
      <c r="J78" s="73"/>
      <c r="K78" s="53"/>
      <c r="M78" s="73"/>
    </row>
    <row r="79" spans="8:13" ht="15" customHeight="1" x14ac:dyDescent="0.3">
      <c r="H79" s="53"/>
      <c r="K79" s="53"/>
      <c r="M79" s="73"/>
    </row>
    <row r="80" spans="8:13" ht="15" customHeight="1" x14ac:dyDescent="0.3">
      <c r="H80" s="53"/>
      <c r="K80" s="53"/>
    </row>
    <row r="81" spans="8:13" ht="15" customHeight="1" x14ac:dyDescent="0.3">
      <c r="H81" s="53"/>
      <c r="J81" s="91"/>
      <c r="K81" s="53"/>
    </row>
    <row r="82" spans="8:13" ht="15" customHeight="1" x14ac:dyDescent="0.3">
      <c r="J82" s="55"/>
      <c r="K82" s="53"/>
      <c r="M82" s="73"/>
    </row>
    <row r="83" spans="8:13" ht="15" customHeight="1" x14ac:dyDescent="0.3">
      <c r="J83" s="55"/>
      <c r="K83" s="53"/>
      <c r="M83" s="73"/>
    </row>
    <row r="84" spans="8:13" ht="15" customHeight="1" x14ac:dyDescent="0.3">
      <c r="H84" s="56"/>
      <c r="J84" s="55"/>
      <c r="K84" s="53"/>
    </row>
    <row r="85" spans="8:13" ht="15" customHeight="1" x14ac:dyDescent="0.3">
      <c r="J85" s="55"/>
      <c r="K85" s="53"/>
      <c r="M85" s="73"/>
    </row>
    <row r="86" spans="8:13" ht="15" customHeight="1" x14ac:dyDescent="0.3">
      <c r="K86" s="53"/>
      <c r="M86" s="73"/>
    </row>
    <row r="87" spans="8:13" ht="15" customHeight="1" x14ac:dyDescent="0.3">
      <c r="K87" s="53"/>
    </row>
    <row r="88" spans="8:13" ht="15" customHeight="1" x14ac:dyDescent="0.3">
      <c r="K88" s="53"/>
    </row>
    <row r="89" spans="8:13" ht="15" customHeight="1" x14ac:dyDescent="0.3">
      <c r="H89" s="220"/>
      <c r="I89" s="220"/>
      <c r="J89" s="220"/>
      <c r="K89" s="220"/>
      <c r="L89" s="220"/>
      <c r="M89" s="220"/>
    </row>
  </sheetData>
  <mergeCells count="7">
    <mergeCell ref="O2:Q3"/>
    <mergeCell ref="H15:M15"/>
    <mergeCell ref="H23:M23"/>
    <mergeCell ref="H89:M89"/>
    <mergeCell ref="B2:F3"/>
    <mergeCell ref="H2:M3"/>
    <mergeCell ref="H7:M7"/>
  </mergeCells>
  <pageMargins left="0.7" right="0.7" top="0.75" bottom="0.75" header="0.3" footer="0.3"/>
  <pageSetup paperSize="9" orientation="portrait" r:id="rId1"/>
  <rowBreaks count="1" manualBreakCount="1">
    <brk id="30" max="16383" man="1"/>
  </rowBreaks>
  <colBreaks count="2" manualBreakCount="2">
    <brk id="7" max="29" man="1"/>
    <brk id="13" max="2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64BFE1DB980498FDBB3E99B5D832A" ma:contentTypeVersion="11" ma:contentTypeDescription="Create a new document." ma:contentTypeScope="" ma:versionID="d6f9a98226ab7b924d8d1692b154e179">
  <xsd:schema xmlns:xsd="http://www.w3.org/2001/XMLSchema" xmlns:xs="http://www.w3.org/2001/XMLSchema" xmlns:p="http://schemas.microsoft.com/office/2006/metadata/properties" xmlns:ns2="12bc6c77-57c2-4ced-bcb4-e328b1f07c45" targetNamespace="http://schemas.microsoft.com/office/2006/metadata/properties" ma:root="true" ma:fieldsID="5c35027618c017a381f766ada63b5221" ns2:_="">
    <xsd:import namespace="12bc6c77-57c2-4ced-bcb4-e328b1f07c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bc6c77-57c2-4ced-bcb4-e328b1f07c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67c90686-b975-4123-9b95-f27ff4c4f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bc6c77-57c2-4ced-bcb4-e328b1f07c4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3E4768-61F5-461F-BFF9-2AEE44382A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C35C72-4ED5-4CEE-B4EA-FD916E166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bc6c77-57c2-4ced-bcb4-e328b1f07c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207DDB-4757-4110-84FE-EEF20E27CF71}">
  <ds:schemaRefs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12bc6c77-57c2-4ced-bcb4-e328b1f07c45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Day Books</vt:lpstr>
      <vt:lpstr>Ledger Accounts</vt:lpstr>
      <vt:lpstr>Trial Balance</vt:lpstr>
      <vt:lpstr>The AC Equation</vt:lpstr>
      <vt:lpstr>Double Entry Format</vt:lpstr>
      <vt:lpstr>'Day Books'!Print_Area</vt:lpstr>
      <vt:lpstr>'Double Entry Format'!Print_Area</vt:lpstr>
      <vt:lpstr>'Ledger Accounts'!Print_Area</vt:lpstr>
      <vt:lpstr>'The AC Equation'!Print_Area</vt:lpstr>
      <vt:lpstr>'Trial Balance'!Print_Area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Seán Mulholland</dc:creator>
  <cp:keywords/>
  <dc:description/>
  <cp:lastModifiedBy>Linda Sheridan</cp:lastModifiedBy>
  <cp:revision/>
  <dcterms:created xsi:type="dcterms:W3CDTF">2026-06-30T20:24:43Z</dcterms:created>
  <dcterms:modified xsi:type="dcterms:W3CDTF">2026-10-05T21:17:05Z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0x010100AA564BFE1DB980498FDBB3E99B5D832A</vt:lpwstr>
  </property>
  <property fmtid="{D5CDD505-2E9C-101B-9397-08002B2CF9AE}" pid="3" name="MediaServiceImageTags">
    <vt:lpwstr/>
  </property>
</Properties>
</file>